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MERCADO\"/>
    </mc:Choice>
  </mc:AlternateContent>
  <xr:revisionPtr revIDLastSave="0" documentId="10_ncr:100000_{B0940363-2C1C-412C-81D6-A78811E9A3B5}" xr6:coauthVersionLast="31" xr6:coauthVersionMax="31" xr10:uidLastSave="{00000000-0000-0000-0000-000000000000}"/>
  <bookViews>
    <workbookView xWindow="120" yWindow="75" windowWidth="15255" windowHeight="7935" tabRatio="750" xr2:uid="{00000000-000D-0000-FFFF-FFFF00000000}"/>
  </bookViews>
  <sheets>
    <sheet name="CMGs Energía" sheetId="19" r:id="rId1"/>
    <sheet name="CMPP" sheetId="21" r:id="rId2"/>
    <sheet name="DC" sheetId="22" r:id="rId3"/>
  </sheets>
  <externalReferences>
    <externalReference r:id="rId4"/>
    <externalReference r:id="rId5"/>
  </externalReferences>
  <definedNames>
    <definedName name="_CMP1">[1]Dic!$D$19*1000</definedName>
    <definedName name="_CMP2">[1]Dic!$D$19*1000</definedName>
    <definedName name="A" localSheetId="1">#REF!</definedName>
    <definedName name="A" localSheetId="2">#REF!</definedName>
    <definedName name="A">[1]Dic!$D$15</definedName>
    <definedName name="as">#REF!</definedName>
    <definedName name="aw" localSheetId="0">#REF!</definedName>
    <definedName name="aw" localSheetId="2">#REF!</definedName>
    <definedName name="aw">#REF!</definedName>
    <definedName name="BANCO_POPULAR" localSheetId="0">#REF!</definedName>
    <definedName name="BANCO_POPULAR" localSheetId="2">#REF!</definedName>
    <definedName name="BANCO_POPULAR">#REF!</definedName>
    <definedName name="CEMEX_INY" localSheetId="0">#REF!</definedName>
    <definedName name="CEMEX_INY" localSheetId="2">#REF!</definedName>
    <definedName name="CEMEX_INY">#REF!</definedName>
    <definedName name="CEMEX_RET" localSheetId="0">#REF!</definedName>
    <definedName name="CEMEX_RET" localSheetId="2">#REF!</definedName>
    <definedName name="CEMEX_RET">#REF!</definedName>
    <definedName name="CERINCA_INY" localSheetId="0">#REF!</definedName>
    <definedName name="CERINCA_INY" localSheetId="2">#REF!</definedName>
    <definedName name="CERINCA_INY">#REF!</definedName>
    <definedName name="CERINCA_RET" localSheetId="0">#REF!</definedName>
    <definedName name="CERINCA_RET" localSheetId="2">#REF!</definedName>
    <definedName name="CERINCA_RET">#REF!</definedName>
    <definedName name="CESAR_IGLESIAS" localSheetId="0">#REF!</definedName>
    <definedName name="CESAR_IGLESIAS" localSheetId="2">#REF!</definedName>
    <definedName name="CESAR_IGLESIAS">#REF!</definedName>
    <definedName name="CESAR_IGLESIAS_INY" localSheetId="0">#REF!</definedName>
    <definedName name="CESAR_IGLESIAS_INY" localSheetId="2">#REF!</definedName>
    <definedName name="CESAR_IGLESIAS_INY">#REF!</definedName>
    <definedName name="CESAR_IGLESIAS_RET" localSheetId="0">#REF!</definedName>
    <definedName name="CESAR_IGLESIAS_RET" localSheetId="2">#REF!</definedName>
    <definedName name="CESAR_IGLESIAS_RET">#REF!</definedName>
    <definedName name="CMETo">'CMGs Energía'!$C$6</definedName>
    <definedName name="CMP">[1]Dic!$D$19*1000</definedName>
    <definedName name="CMPPBRDic_n_1" localSheetId="1">#REF!</definedName>
    <definedName name="CMPPBRDic_n_1" localSheetId="2">#REF!</definedName>
    <definedName name="CMPPBRDic_n_1">[1]Dic!$D$12</definedName>
    <definedName name="Contrato_Este" localSheetId="0">#REF!</definedName>
    <definedName name="Contrato_Este" localSheetId="2">#REF!</definedName>
    <definedName name="Contrato_Este">#REF!</definedName>
    <definedName name="Contrato_Norte" localSheetId="0">#REF!</definedName>
    <definedName name="Contrato_Norte" localSheetId="2">#REF!</definedName>
    <definedName name="Contrato_Norte">#REF!</definedName>
    <definedName name="Contrato_Sur" localSheetId="0">#REF!</definedName>
    <definedName name="Contrato_Sur" localSheetId="2">#REF!</definedName>
    <definedName name="Contrato_Sur">#REF!</definedName>
    <definedName name="CPI_Mes_i_1" localSheetId="1">#REF!</definedName>
    <definedName name="CPI_Mes_i_1" localSheetId="2">#REF!</definedName>
    <definedName name="CPI_Mes_i_1">[1]Dic!$D$13</definedName>
    <definedName name="CPI_Nov_n_1" localSheetId="1">#REF!</definedName>
    <definedName name="CPI_Nov_n_1" localSheetId="2">#REF!</definedName>
    <definedName name="CPI_Nov_n_1">[1]Dic!$D$14</definedName>
    <definedName name="D" localSheetId="1">#REF!</definedName>
    <definedName name="D" localSheetId="2">#REF!</definedName>
    <definedName name="D">[1]Dic!$D$16</definedName>
    <definedName name="D0" localSheetId="1">#REF!</definedName>
    <definedName name="D0" localSheetId="2">#REF!</definedName>
    <definedName name="D0">[1]Dic!$D$17</definedName>
    <definedName name="df">#REF!</definedName>
    <definedName name="DOS_RIOS" localSheetId="0">#REF!</definedName>
    <definedName name="DOS_RIOS" localSheetId="2">#REF!</definedName>
    <definedName name="DOS_RIOS">#REF!</definedName>
    <definedName name="DOS_RIOS_INY" localSheetId="0">#REF!</definedName>
    <definedName name="DOS_RIOS_INY" localSheetId="2">#REF!</definedName>
    <definedName name="DOS_RIOS_INY">#REF!</definedName>
    <definedName name="DOS_RIOS_RET" localSheetId="0">#REF!</definedName>
    <definedName name="DOS_RIOS_RET" localSheetId="2">#REF!</definedName>
    <definedName name="DOS_RIOS_RET">#REF!</definedName>
    <definedName name="GILDAN" localSheetId="0">#REF!</definedName>
    <definedName name="GILDAN" localSheetId="2">#REF!</definedName>
    <definedName name="GILDAN">#REF!</definedName>
    <definedName name="GILDAN_INY" localSheetId="0">#REF!</definedName>
    <definedName name="GILDAN_INY" localSheetId="2">#REF!</definedName>
    <definedName name="GILDAN_INY">#REF!</definedName>
    <definedName name="GILDAN_RET" localSheetId="0">#REF!</definedName>
    <definedName name="GILDAN_RET" localSheetId="2">#REF!</definedName>
    <definedName name="GILDAN_RET">#REF!</definedName>
    <definedName name="GOYA_INY" localSheetId="0">#REF!</definedName>
    <definedName name="GOYA_INY" localSheetId="2">#REF!</definedName>
    <definedName name="GOYA_INY">#REF!</definedName>
    <definedName name="GOYA_RET" localSheetId="0">#REF!</definedName>
    <definedName name="GOYA_RET" localSheetId="2">#REF!</definedName>
    <definedName name="GOYA_RET">#REF!</definedName>
    <definedName name="HNACIONALES_INY" localSheetId="0">#REF!</definedName>
    <definedName name="HNACIONALES_INY" localSheetId="2">#REF!</definedName>
    <definedName name="HNACIONALES_INY">#REF!</definedName>
    <definedName name="HNACIONALES_RET" localSheetId="0">#REF!</definedName>
    <definedName name="HNACIONALES_RET" localSheetId="2">#REF!</definedName>
    <definedName name="HNACIONALES_RET">#REF!</definedName>
    <definedName name="HOTEL_SOL_DE_PLATA_INY" localSheetId="0">#REF!</definedName>
    <definedName name="HOTEL_SOL_DE_PLATA_INY" localSheetId="2">#REF!</definedName>
    <definedName name="HOTEL_SOL_DE_PLATA_INY">#REF!</definedName>
    <definedName name="HOTEL_SOL_DE_PLATA_RET" localSheetId="0">#REF!</definedName>
    <definedName name="HOTEL_SOL_DE_PLATA_RET" localSheetId="2">#REF!</definedName>
    <definedName name="HOTEL_SOL_DE_PLATA_RET">#REF!</definedName>
    <definedName name="INCA" localSheetId="0">#REF!</definedName>
    <definedName name="INCA" localSheetId="2">#REF!</definedName>
    <definedName name="INCA">#REF!</definedName>
    <definedName name="INCA_INY" localSheetId="0">#REF!</definedName>
    <definedName name="INCA_INY" localSheetId="2">#REF!</definedName>
    <definedName name="INCA_INY">#REF!</definedName>
    <definedName name="INCA_ISABELA" localSheetId="0">#REF!</definedName>
    <definedName name="INCA_ISABELA" localSheetId="2">#REF!</definedName>
    <definedName name="INCA_ISABELA">#REF!</definedName>
    <definedName name="INCA_ISABELA_INY" localSheetId="0">#REF!</definedName>
    <definedName name="INCA_ISABELA_INY" localSheetId="2">#REF!</definedName>
    <definedName name="INCA_ISABELA_INY">#REF!</definedName>
    <definedName name="INCA_ISABELA_RET" localSheetId="0">#REF!</definedName>
    <definedName name="INCA_ISABELA_RET" localSheetId="2">#REF!</definedName>
    <definedName name="INCA_ISABELA_RET">#REF!</definedName>
    <definedName name="INCA_RET" localSheetId="0">#REF!</definedName>
    <definedName name="INCA_RET" localSheetId="2">#REF!</definedName>
    <definedName name="INCA_RET">#REF!</definedName>
    <definedName name="MULTIQUIMICA_INY" localSheetId="0">#REF!</definedName>
    <definedName name="MULTIQUIMICA_INY" localSheetId="2">#REF!</definedName>
    <definedName name="MULTIQUIMICA_INY">#REF!</definedName>
    <definedName name="MULTIQUIMICA_RET" localSheetId="0">#REF!</definedName>
    <definedName name="MULTIQUIMICA_RET" localSheetId="2">#REF!</definedName>
    <definedName name="MULTIQUIMICA_RET">#REF!</definedName>
    <definedName name="NOVOPLAST_INY" localSheetId="0">#REF!</definedName>
    <definedName name="NOVOPLAST_INY" localSheetId="2">#REF!</definedName>
    <definedName name="NOVOPLAST_INY">#REF!</definedName>
    <definedName name="NOVOPLAST_RET" localSheetId="0">#REF!</definedName>
    <definedName name="NOVOPLAST_RET" localSheetId="2">#REF!</definedName>
    <definedName name="NOVOPLAST_RET">#REF!</definedName>
    <definedName name="Periodos_Factores" localSheetId="2">#REF!</definedName>
    <definedName name="Periodos_Factores">#REF!</definedName>
    <definedName name="PIISA" localSheetId="0">#REF!</definedName>
    <definedName name="PIISA" localSheetId="2">#REF!</definedName>
    <definedName name="PIISA">#REF!</definedName>
    <definedName name="PLASTICOSFLEXIBLES_INY" localSheetId="0">#REF!</definedName>
    <definedName name="PLASTICOSFLEXIBLES_INY" localSheetId="2">#REF!</definedName>
    <definedName name="PLASTICOSFLEXIBLES_INY">#REF!</definedName>
    <definedName name="PLASTICOSFLEXIBLES_RET" localSheetId="0">#REF!</definedName>
    <definedName name="PLASTICOSFLEXIBLES_RET" localSheetId="2">#REF!</definedName>
    <definedName name="PLASTICOSFLEXIBLES_RET">#REF!</definedName>
    <definedName name="POLYPLAS_INY" localSheetId="0">#REF!</definedName>
    <definedName name="POLYPLAS_INY" localSheetId="2">#REF!</definedName>
    <definedName name="POLYPLAS_INY">#REF!</definedName>
    <definedName name="POLYPLAS_RET" localSheetId="0">#REF!</definedName>
    <definedName name="POLYPLAS_RET" localSheetId="2">#REF!</definedName>
    <definedName name="POLYPLAS_RET">#REF!</definedName>
    <definedName name="qwe">#REF!</definedName>
    <definedName name="REFIDOMSA_INY" localSheetId="0">#REF!</definedName>
    <definedName name="REFIDOMSA_INY" localSheetId="2">#REF!</definedName>
    <definedName name="REFIDOMSA_INY">#REF!</definedName>
    <definedName name="REFIDOMSA_RET" localSheetId="0">#REF!</definedName>
    <definedName name="REFIDOMSA_RET" localSheetId="2">#REF!</definedName>
    <definedName name="REFIDOMSA_RET">#REF!</definedName>
    <definedName name="Retiro_Edeeste" localSheetId="0">#REF!</definedName>
    <definedName name="Retiro_Edeeste" localSheetId="2">#REF!</definedName>
    <definedName name="Retiro_Edeeste">#REF!</definedName>
    <definedName name="Retiro_Edenorte" localSheetId="0">#REF!</definedName>
    <definedName name="Retiro_Edenorte" localSheetId="2">#REF!</definedName>
    <definedName name="Retiro_Edenorte">#REF!</definedName>
    <definedName name="Retiro_Edesur" localSheetId="0">#REF!</definedName>
    <definedName name="Retiro_Edesur" localSheetId="2">#REF!</definedName>
    <definedName name="Retiro_Edesur">#REF!</definedName>
    <definedName name="RetirosEdeeste">[2]Valorización!$G$253</definedName>
    <definedName name="RetirosEdeNorte">[2]Valorización!$G$178</definedName>
    <definedName name="RetirosEdesur">[2]Valorización!$G$95</definedName>
    <definedName name="RIERBA_INY" localSheetId="0">#REF!</definedName>
    <definedName name="RIERBA_INY" localSheetId="2">#REF!</definedName>
    <definedName name="RIERBA_INY">#REF!</definedName>
    <definedName name="RIERBA_RET" localSheetId="0">#REF!</definedName>
    <definedName name="RIERBA_RET" localSheetId="2">#REF!</definedName>
    <definedName name="RIERBA_RET">#REF!</definedName>
    <definedName name="TERMOPAC_INY" localSheetId="0">#REF!</definedName>
    <definedName name="TERMOPAC_INY" localSheetId="2">#REF!</definedName>
    <definedName name="TERMOPAC_INY">#REF!</definedName>
    <definedName name="TERMOPAC_RET" localSheetId="0">#REF!</definedName>
    <definedName name="TERMOPAC_RET" localSheetId="2">#REF!</definedName>
    <definedName name="TERMOPAC_RET">#REF!</definedName>
    <definedName name="Total_Retiros" localSheetId="2">#REF!</definedName>
    <definedName name="Total_Retiros">#REF!</definedName>
    <definedName name="Val_Retiro_Edeeste" localSheetId="0">#REF!</definedName>
    <definedName name="Val_Retiro_Edeeste" localSheetId="2">#REF!</definedName>
    <definedName name="Val_Retiro_Edeeste">#REF!</definedName>
    <definedName name="Val_Retiro_Edenorte" localSheetId="0">#REF!</definedName>
    <definedName name="Val_Retiro_Edenorte" localSheetId="2">#REF!</definedName>
    <definedName name="Val_Retiro_Edenorte">#REF!</definedName>
    <definedName name="Val_Retiro_Edesur" localSheetId="0">#REF!</definedName>
    <definedName name="Val_Retiro_Edesur" localSheetId="2">#REF!</definedName>
    <definedName name="Val_Retiro_Edesur">#REF!</definedName>
    <definedName name="VAL_RetirosEdeeste">[2]Valorización!$I$253</definedName>
    <definedName name="Val_RetirosEdeNorte">[2]Valorización!$I$178</definedName>
    <definedName name="VAL_RetirosEdesur">[2]Valorización!$I$95</definedName>
    <definedName name="ZF_ALCARRIZOS" localSheetId="0">#REF!</definedName>
    <definedName name="ZF_ALCARRIZOS" localSheetId="2">#REF!</definedName>
    <definedName name="ZF_ALCARRIZOS">#REF!</definedName>
    <definedName name="ZF_SAN_ISIDRO_INY" localSheetId="0">#REF!</definedName>
    <definedName name="ZF_SAN_ISIDRO_INY" localSheetId="2">#REF!</definedName>
    <definedName name="ZF_SAN_ISIDRO_INY">#REF!</definedName>
    <definedName name="ZF_SAN_ISIDRO_RET" localSheetId="0">#REF!</definedName>
    <definedName name="ZF_SAN_ISIDRO_RET" localSheetId="2">#REF!</definedName>
    <definedName name="ZF_SAN_ISIDRO_RET">#REF!</definedName>
    <definedName name="ZF_SPM" localSheetId="0">#REF!</definedName>
    <definedName name="ZF_SPM" localSheetId="2">#REF!</definedName>
    <definedName name="ZF_SPM">#REF!</definedName>
    <definedName name="ZF_SPM_INY" localSheetId="0">#REF!</definedName>
    <definedName name="ZF_SPM_INY" localSheetId="2">#REF!</definedName>
    <definedName name="ZF_SPM_INY">#REF!</definedName>
    <definedName name="ZF_SPM_RET" localSheetId="0">#REF!</definedName>
    <definedName name="ZF_SPM_RET" localSheetId="2">#REF!</definedName>
    <definedName name="ZF_SPM_RET">#REF!</definedName>
  </definedNames>
  <calcPr calcId="179017"/>
</workbook>
</file>

<file path=xl/calcChain.xml><?xml version="1.0" encoding="utf-8"?>
<calcChain xmlns="http://schemas.openxmlformats.org/spreadsheetml/2006/main">
  <c r="D87" i="22" l="1"/>
  <c r="D88" i="22"/>
  <c r="D89" i="22"/>
  <c r="E89" i="22" s="1"/>
  <c r="D90" i="22"/>
  <c r="E90" i="22" s="1"/>
  <c r="D91" i="22"/>
  <c r="D92" i="22"/>
  <c r="D93" i="22"/>
  <c r="D94" i="22"/>
  <c r="E94" i="22" s="1"/>
  <c r="D95" i="22"/>
  <c r="D96" i="22"/>
  <c r="D97" i="22"/>
  <c r="D98" i="22"/>
  <c r="E98" i="22" s="1"/>
  <c r="D99" i="22"/>
  <c r="D100" i="22"/>
  <c r="D101" i="22"/>
  <c r="E101" i="22" s="1"/>
  <c r="D102" i="22"/>
  <c r="E102" i="22" s="1"/>
  <c r="D86" i="22"/>
  <c r="E86" i="22"/>
  <c r="E87" i="22"/>
  <c r="E88" i="22"/>
  <c r="E91" i="22"/>
  <c r="E92" i="22"/>
  <c r="E93" i="22"/>
  <c r="E95" i="22"/>
  <c r="E96" i="22"/>
  <c r="E97" i="22"/>
  <c r="E99" i="22"/>
  <c r="E100" i="22"/>
  <c r="E106" i="21" l="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90" i="21"/>
  <c r="F107" i="19"/>
  <c r="E107" i="19"/>
  <c r="F104" i="19" l="1"/>
  <c r="F101" i="19"/>
  <c r="F102" i="19"/>
  <c r="F103" i="19"/>
  <c r="F105" i="19"/>
  <c r="F106" i="19"/>
  <c r="E101" i="19"/>
  <c r="E102" i="19"/>
  <c r="E103" i="19"/>
  <c r="E104" i="19"/>
  <c r="E105" i="19"/>
  <c r="E106" i="19"/>
  <c r="F96" i="19" l="1"/>
  <c r="F97" i="19"/>
  <c r="F98" i="19"/>
  <c r="F99" i="19"/>
  <c r="F100" i="19"/>
  <c r="E96" i="19"/>
  <c r="E97" i="19"/>
  <c r="E98" i="19"/>
  <c r="E99" i="19"/>
  <c r="E100" i="19"/>
  <c r="E95" i="19" l="1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F91" i="19" l="1"/>
  <c r="F92" i="19"/>
  <c r="F93" i="19"/>
  <c r="F94" i="19"/>
  <c r="F95" i="19"/>
  <c r="E84" i="22" l="1"/>
  <c r="E85" i="22"/>
  <c r="E81" i="22"/>
  <c r="E82" i="22"/>
  <c r="E83" i="22"/>
  <c r="E88" i="21" l="1"/>
  <c r="E89" i="21"/>
  <c r="E85" i="21"/>
  <c r="E86" i="21"/>
  <c r="E87" i="21"/>
  <c r="F89" i="19" l="1"/>
  <c r="F90" i="19"/>
  <c r="F87" i="19"/>
  <c r="F88" i="19"/>
  <c r="E72" i="22" l="1"/>
  <c r="E73" i="22"/>
  <c r="E74" i="22"/>
  <c r="E75" i="22"/>
  <c r="E76" i="22"/>
  <c r="E77" i="22"/>
  <c r="E78" i="22"/>
  <c r="E79" i="22"/>
  <c r="E80" i="22"/>
  <c r="E76" i="21"/>
  <c r="E77" i="21"/>
  <c r="E78" i="21"/>
  <c r="E79" i="21"/>
  <c r="E80" i="21"/>
  <c r="E81" i="21"/>
  <c r="E82" i="21"/>
  <c r="E83" i="21"/>
  <c r="E84" i="21"/>
  <c r="F82" i="19"/>
  <c r="F83" i="19"/>
  <c r="F84" i="19"/>
  <c r="F85" i="19"/>
  <c r="F86" i="19"/>
  <c r="F81" i="19"/>
  <c r="G77" i="19" l="1"/>
  <c r="G78" i="19"/>
  <c r="G79" i="19"/>
  <c r="G80" i="19"/>
  <c r="E61" i="22" l="1"/>
  <c r="E62" i="22"/>
  <c r="E63" i="22"/>
  <c r="E64" i="22"/>
  <c r="E65" i="22"/>
  <c r="E66" i="22"/>
  <c r="E67" i="22"/>
  <c r="E68" i="22"/>
  <c r="E69" i="22"/>
  <c r="E70" i="22"/>
  <c r="E71" i="22"/>
  <c r="E65" i="21" l="1"/>
  <c r="E66" i="21"/>
  <c r="E67" i="21"/>
  <c r="E68" i="21"/>
  <c r="E69" i="21"/>
  <c r="E70" i="21"/>
  <c r="E71" i="21"/>
  <c r="E72" i="21"/>
  <c r="E73" i="21"/>
  <c r="E74" i="21"/>
  <c r="E75" i="21"/>
  <c r="G76" i="19"/>
  <c r="G75" i="19"/>
  <c r="G74" i="19"/>
  <c r="G73" i="19"/>
  <c r="G72" i="19"/>
  <c r="G71" i="19"/>
  <c r="G70" i="19"/>
  <c r="G69" i="19"/>
  <c r="G68" i="19"/>
  <c r="G67" i="19"/>
  <c r="G66" i="19"/>
  <c r="F65" i="19"/>
  <c r="E66" i="19"/>
  <c r="E67" i="19"/>
  <c r="E68" i="19"/>
  <c r="E65" i="19" l="1"/>
  <c r="D56" i="22" l="1"/>
  <c r="E56" i="22" s="1"/>
  <c r="D57" i="22"/>
  <c r="E57" i="22" s="1"/>
  <c r="D58" i="22"/>
  <c r="E58" i="22" s="1"/>
  <c r="D59" i="22"/>
  <c r="E59" i="22" s="1"/>
  <c r="D55" i="22"/>
  <c r="E55" i="22" s="1"/>
  <c r="E60" i="22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16" i="21"/>
  <c r="F64" i="19"/>
  <c r="E64" i="19"/>
  <c r="F63" i="19" l="1"/>
  <c r="F61" i="19"/>
  <c r="F62" i="19"/>
  <c r="F60" i="19"/>
  <c r="E62" i="19"/>
  <c r="E63" i="19"/>
  <c r="E61" i="19"/>
  <c r="E60" i="19"/>
  <c r="F59" i="19"/>
  <c r="E59" i="19"/>
  <c r="D54" i="22" l="1"/>
  <c r="E54" i="22" s="1"/>
  <c r="D13" i="22" l="1"/>
  <c r="E13" i="22" s="1"/>
  <c r="D14" i="22"/>
  <c r="E14" i="22" s="1"/>
  <c r="D15" i="22"/>
  <c r="E15" i="22" s="1"/>
  <c r="D16" i="22"/>
  <c r="E16" i="22" s="1"/>
  <c r="D17" i="22"/>
  <c r="E17" i="22" s="1"/>
  <c r="D18" i="22"/>
  <c r="E18" i="22" s="1"/>
  <c r="D19" i="22"/>
  <c r="E19" i="22" s="1"/>
  <c r="D20" i="22"/>
  <c r="E20" i="22" s="1"/>
  <c r="D21" i="22"/>
  <c r="E21" i="22" s="1"/>
  <c r="D22" i="22"/>
  <c r="E22" i="22" s="1"/>
  <c r="D23" i="22"/>
  <c r="E23" i="22" s="1"/>
  <c r="D24" i="22"/>
  <c r="E24" i="22" s="1"/>
  <c r="D25" i="22"/>
  <c r="E25" i="22" s="1"/>
  <c r="D26" i="22"/>
  <c r="E26" i="22" s="1"/>
  <c r="D27" i="22"/>
  <c r="E27" i="22" s="1"/>
  <c r="D28" i="22"/>
  <c r="E28" i="22" s="1"/>
  <c r="D29" i="22"/>
  <c r="E29" i="22" s="1"/>
  <c r="D30" i="22"/>
  <c r="E30" i="22" s="1"/>
  <c r="D31" i="22"/>
  <c r="E31" i="22" s="1"/>
  <c r="D32" i="22"/>
  <c r="E32" i="22" s="1"/>
  <c r="D33" i="22"/>
  <c r="E33" i="22" s="1"/>
  <c r="D34" i="22"/>
  <c r="E34" i="22" s="1"/>
  <c r="D35" i="22"/>
  <c r="E35" i="22" s="1"/>
  <c r="D36" i="22"/>
  <c r="E36" i="22" s="1"/>
  <c r="D37" i="22"/>
  <c r="E37" i="22" s="1"/>
  <c r="D38" i="22"/>
  <c r="E38" i="22" s="1"/>
  <c r="D39" i="22"/>
  <c r="E39" i="22" s="1"/>
  <c r="D40" i="22"/>
  <c r="E40" i="22" s="1"/>
  <c r="D41" i="22"/>
  <c r="E41" i="22" s="1"/>
  <c r="D42" i="22"/>
  <c r="E42" i="22" s="1"/>
  <c r="D43" i="22"/>
  <c r="E43" i="22" s="1"/>
  <c r="D44" i="22"/>
  <c r="E44" i="22" s="1"/>
  <c r="D45" i="22"/>
  <c r="E45" i="22" s="1"/>
  <c r="D46" i="22"/>
  <c r="E46" i="22" s="1"/>
  <c r="D47" i="22"/>
  <c r="E47" i="22" s="1"/>
  <c r="D48" i="22"/>
  <c r="E48" i="22" s="1"/>
  <c r="D49" i="22"/>
  <c r="E49" i="22" s="1"/>
  <c r="D50" i="22"/>
  <c r="E50" i="22" s="1"/>
  <c r="D51" i="22"/>
  <c r="E51" i="22" s="1"/>
  <c r="D52" i="22"/>
  <c r="E52" i="22" s="1"/>
  <c r="D53" i="22"/>
  <c r="E53" i="22" s="1"/>
  <c r="D12" i="22"/>
  <c r="E12" i="22" s="1"/>
  <c r="F58" i="19" l="1"/>
  <c r="F53" i="19"/>
  <c r="F54" i="19"/>
  <c r="F55" i="19"/>
  <c r="F56" i="19"/>
  <c r="F5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7" i="19"/>
  <c r="F50" i="19" l="1"/>
  <c r="F51" i="19"/>
  <c r="F52" i="19"/>
  <c r="F45" i="19" l="1"/>
  <c r="F46" i="19"/>
  <c r="F47" i="19"/>
  <c r="F48" i="19"/>
  <c r="F49" i="19"/>
  <c r="F41" i="19" l="1"/>
  <c r="F42" i="19"/>
  <c r="F43" i="19"/>
  <c r="F44" i="19"/>
  <c r="F40" i="19"/>
  <c r="F38" i="19" l="1"/>
  <c r="F39" i="19"/>
  <c r="F37" i="19"/>
  <c r="F28" i="19"/>
  <c r="F35" i="19" l="1"/>
  <c r="F36" i="19"/>
  <c r="F29" i="19"/>
  <c r="F30" i="19"/>
  <c r="F31" i="19"/>
  <c r="F32" i="19"/>
  <c r="F33" i="19"/>
  <c r="F34" i="19"/>
  <c r="F21" i="19"/>
  <c r="F27" i="19"/>
  <c r="F26" i="19"/>
  <c r="F25" i="19"/>
  <c r="F24" i="19"/>
  <c r="F23" i="19"/>
  <c r="F22" i="19"/>
  <c r="F20" i="19"/>
  <c r="F19" i="19"/>
  <c r="F18" i="19"/>
  <c r="F17" i="19"/>
</calcChain>
</file>

<file path=xl/sharedStrings.xml><?xml version="1.0" encoding="utf-8"?>
<sst xmlns="http://schemas.openxmlformats.org/spreadsheetml/2006/main" count="42" uniqueCount="25">
  <si>
    <t>SUPERINTENDENCIA DE ELECTRICIDAD</t>
  </si>
  <si>
    <t>DIRECCIÓN DE MERCADO ELÉCTRICO MAYORISTA</t>
  </si>
  <si>
    <t>MES</t>
  </si>
  <si>
    <t>CMG (RD$/MWh) Barra de referencia</t>
  </si>
  <si>
    <t>CMG (US$/MWh) Barra de referencia</t>
  </si>
  <si>
    <t>COSTOS MARGINALES DEL ENERGIA</t>
  </si>
  <si>
    <t>Tasa de Cambio (Ventas Agentes de Cambio BC)</t>
  </si>
  <si>
    <t>CMPP (RD$/kW-mes)</t>
  </si>
  <si>
    <t>Tasa de cambio (RD$/US$)</t>
  </si>
  <si>
    <t>CMPP (US$/kW-mes)</t>
  </si>
  <si>
    <t>DERECHO DE CONEXION UNITARIO</t>
  </si>
  <si>
    <t xml:space="preserve">COSTO MARGINAL DE POTENCIA DE PUNTA </t>
  </si>
  <si>
    <t>NOTAS</t>
  </si>
  <si>
    <t>Tasa de cambio promedio del dólar americano para ventas en efectivo (Agentes de Cambio) en el mercado extrabancario publicada por el Banco Central, correspondiente al mes anterior al cálculo.</t>
  </si>
  <si>
    <t>DC (RD$/kW)</t>
  </si>
  <si>
    <t>DC (US$/kW)</t>
  </si>
  <si>
    <t>Tasa de cambio del dólar americano para ventas (Agentes de Cambio) en el mercado extrabancario publicada por el Banco Central, correspondiente al mes anterior al cálculo.</t>
  </si>
  <si>
    <t>CMG (RD$/MWh) Máximo -TOPE</t>
  </si>
  <si>
    <t>CMG (US$/MWh) Máximo -TOPE</t>
  </si>
  <si>
    <t xml:space="preserve">Preparado por: </t>
  </si>
  <si>
    <t>[rsalazar@sie.gov.do]</t>
  </si>
  <si>
    <t>Fuente: Organismo Coordinador</t>
  </si>
  <si>
    <t>[hvaldez@sie.gov.do]</t>
  </si>
  <si>
    <t>Fecha ultima revision : Septiembre 2018</t>
  </si>
  <si>
    <t>Fecha ultima revision: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</si>
</sst>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[$€-2]* #,##0.00_);_([$€-2]* \(#,##0.00\);_([$€-2]* &quot;-&quot;??_)"/>
    <numFmt numFmtId="167" formatCode="[$-409]mmm\-yy;@"/>
    <numFmt numFmtId="168" formatCode="[$-409]m/d/yy\ h:mm\ AM/PM;@"/>
    <numFmt numFmtId="169" formatCode="_(&quot;RD$&quot;* #,##0.00_);_(&quot;RD$&quot;* \(#,##0.00\);_(&quot;RD$&quot;* &quot;-&quot;??_);_(@_)"/>
    <numFmt numFmtId="170" formatCode="_([$€]* #,##0.00_);_([$€]* \(#,##0.00\);_([$€]* &quot;-&quot;??_);_(@_)"/>
    <numFmt numFmtId="171" formatCode="_(* #,##0.00_);_(* \(#,##0.00\);_(* \-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0"/>
      <name val="Tahoma"/>
      <family val="2"/>
    </font>
    <font>
      <i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8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0" fillId="0" borderId="0"/>
    <xf numFmtId="168" fontId="9" fillId="5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4" borderId="0" applyNumberFormat="0" applyBorder="0" applyAlignment="0" applyProtection="0"/>
    <xf numFmtId="168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7" fillId="25" borderId="12" applyNumberFormat="0" applyAlignment="0" applyProtection="0"/>
    <xf numFmtId="0" fontId="18" fillId="0" borderId="13" applyNumberFormat="0" applyFill="0" applyAlignment="0" applyProtection="0"/>
    <xf numFmtId="0" fontId="17" fillId="25" borderId="12" applyNumberFormat="0" applyAlignment="0" applyProtection="0"/>
    <xf numFmtId="0" fontId="19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0" fillId="11" borderId="11" applyNumberFormat="0" applyAlignment="0" applyProtection="0"/>
    <xf numFmtId="0" fontId="21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0" fillId="11" borderId="11" applyNumberFormat="0" applyAlignment="0" applyProtection="0"/>
    <xf numFmtId="0" fontId="18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26" borderId="0" applyNumberFormat="0" applyBorder="0" applyAlignment="0" applyProtection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2" fillId="27" borderId="17" applyNumberFormat="0" applyFont="0" applyAlignment="0" applyProtection="0"/>
    <xf numFmtId="0" fontId="2" fillId="27" borderId="17" applyNumberFormat="0" applyFont="0" applyAlignment="0" applyProtection="0"/>
    <xf numFmtId="0" fontId="25" fillId="24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24" borderId="18" applyNumberFormat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19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" fillId="0" borderId="0"/>
    <xf numFmtId="0" fontId="2" fillId="0" borderId="0"/>
    <xf numFmtId="0" fontId="12" fillId="27" borderId="17" applyNumberFormat="0" applyFont="0" applyAlignment="0" applyProtection="0"/>
    <xf numFmtId="0" fontId="2" fillId="27" borderId="17" applyNumberFormat="0" applyFont="0" applyAlignment="0" applyProtection="0"/>
    <xf numFmtId="0" fontId="25" fillId="24" borderId="18" applyNumberFormat="0" applyAlignment="0" applyProtection="0"/>
    <xf numFmtId="0" fontId="25" fillId="24" borderId="18" applyNumberFormat="0" applyAlignment="0" applyProtection="0"/>
    <xf numFmtId="0" fontId="11" fillId="0" borderId="19" applyNumberForma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/>
    <xf numFmtId="43" fontId="1" fillId="0" borderId="0" applyFont="0" applyFill="0" applyBorder="0" applyAlignment="0" applyProtection="0"/>
    <xf numFmtId="170" fontId="2" fillId="0" borderId="0"/>
    <xf numFmtId="170" fontId="1" fillId="0" borderId="0"/>
    <xf numFmtId="170" fontId="2" fillId="0" borderId="0"/>
    <xf numFmtId="170" fontId="1" fillId="0" borderId="0"/>
    <xf numFmtId="43" fontId="2" fillId="0" borderId="0" applyFont="0" applyFill="0" applyBorder="0" applyAlignment="0" applyProtection="0"/>
    <xf numFmtId="170" fontId="12" fillId="24" borderId="0" applyNumberFormat="0" applyBorder="0" applyAlignment="0" applyProtection="0"/>
    <xf numFmtId="170" fontId="12" fillId="11" borderId="0" applyNumberFormat="0" applyBorder="0" applyAlignment="0" applyProtection="0"/>
    <xf numFmtId="170" fontId="12" fillId="27" borderId="0" applyNumberFormat="0" applyBorder="0" applyAlignment="0" applyProtection="0"/>
    <xf numFmtId="170" fontId="12" fillId="24" borderId="0" applyNumberFormat="0" applyBorder="0" applyAlignment="0" applyProtection="0"/>
    <xf numFmtId="170" fontId="12" fillId="28" borderId="0" applyNumberFormat="0" applyBorder="0" applyAlignment="0" applyProtection="0"/>
    <xf numFmtId="170" fontId="12" fillId="11" borderId="0" applyNumberFormat="0" applyBorder="0" applyAlignment="0" applyProtection="0"/>
    <xf numFmtId="170" fontId="12" fillId="25" borderId="0" applyNumberFormat="0" applyBorder="0" applyAlignment="0" applyProtection="0"/>
    <xf numFmtId="170" fontId="12" fillId="13" borderId="0" applyNumberFormat="0" applyBorder="0" applyAlignment="0" applyProtection="0"/>
    <xf numFmtId="170" fontId="12" fillId="26" borderId="0" applyNumberFormat="0" applyBorder="0" applyAlignment="0" applyProtection="0"/>
    <xf numFmtId="170" fontId="12" fillId="25" borderId="0" applyNumberFormat="0" applyBorder="0" applyAlignment="0" applyProtection="0"/>
    <xf numFmtId="170" fontId="12" fillId="12" borderId="0" applyNumberFormat="0" applyBorder="0" applyAlignment="0" applyProtection="0"/>
    <xf numFmtId="170" fontId="12" fillId="11" borderId="0" applyNumberFormat="0" applyBorder="0" applyAlignment="0" applyProtection="0"/>
    <xf numFmtId="170" fontId="13" fillId="18" borderId="0" applyNumberFormat="0" applyBorder="0" applyAlignment="0" applyProtection="0"/>
    <xf numFmtId="170" fontId="13" fillId="13" borderId="0" applyNumberFormat="0" applyBorder="0" applyAlignment="0" applyProtection="0"/>
    <xf numFmtId="170" fontId="13" fillId="26" borderId="0" applyNumberFormat="0" applyBorder="0" applyAlignment="0" applyProtection="0"/>
    <xf numFmtId="170" fontId="13" fillId="25" borderId="0" applyNumberFormat="0" applyBorder="0" applyAlignment="0" applyProtection="0"/>
    <xf numFmtId="170" fontId="13" fillId="18" borderId="0" applyNumberFormat="0" applyBorder="0" applyAlignment="0" applyProtection="0"/>
    <xf numFmtId="170" fontId="13" fillId="11" borderId="0" applyNumberFormat="0" applyBorder="0" applyAlignment="0" applyProtection="0"/>
    <xf numFmtId="170" fontId="15" fillId="8" borderId="0" applyNumberFormat="0" applyBorder="0" applyAlignment="0" applyProtection="0"/>
    <xf numFmtId="170" fontId="16" fillId="24" borderId="20" applyNumberFormat="0" applyAlignment="0" applyProtection="0"/>
    <xf numFmtId="170" fontId="17" fillId="29" borderId="12" applyNumberFormat="0" applyAlignment="0" applyProtection="0"/>
    <xf numFmtId="170" fontId="18" fillId="0" borderId="13" applyNumberFormat="0" applyFill="0" applyAlignment="0" applyProtection="0"/>
    <xf numFmtId="44" fontId="2" fillId="0" borderId="0" applyFont="0" applyFill="0" applyBorder="0" applyAlignment="0" applyProtection="0"/>
    <xf numFmtId="170" fontId="28" fillId="0" borderId="0" applyNumberFormat="0" applyFill="0" applyBorder="0" applyAlignment="0" applyProtection="0"/>
    <xf numFmtId="170" fontId="13" fillId="18" borderId="0" applyNumberFormat="0" applyBorder="0" applyAlignment="0" applyProtection="0"/>
    <xf numFmtId="170" fontId="13" fillId="21" borderId="0" applyNumberFormat="0" applyBorder="0" applyAlignment="0" applyProtection="0"/>
    <xf numFmtId="170" fontId="13" fillId="22" borderId="0" applyNumberFormat="0" applyBorder="0" applyAlignment="0" applyProtection="0"/>
    <xf numFmtId="170" fontId="13" fillId="30" borderId="0" applyNumberFormat="0" applyBorder="0" applyAlignment="0" applyProtection="0"/>
    <xf numFmtId="170" fontId="13" fillId="18" borderId="0" applyNumberFormat="0" applyBorder="0" applyAlignment="0" applyProtection="0"/>
    <xf numFmtId="170" fontId="13" fillId="23" borderId="0" applyNumberFormat="0" applyBorder="0" applyAlignment="0" applyProtection="0"/>
    <xf numFmtId="170" fontId="20" fillId="11" borderId="20" applyNumberFormat="0" applyAlignment="0" applyProtection="0"/>
    <xf numFmtId="170" fontId="2" fillId="0" borderId="0" applyFont="0" applyFill="0" applyBorder="0" applyAlignment="0" applyProtection="0"/>
    <xf numFmtId="171" fontId="2" fillId="0" borderId="0"/>
    <xf numFmtId="170" fontId="29" fillId="0" borderId="0" applyNumberFormat="0" applyFill="0" applyBorder="0" applyAlignment="0" applyProtection="0">
      <alignment vertical="top"/>
      <protection locked="0"/>
    </xf>
    <xf numFmtId="170" fontId="14" fillId="7" borderId="0" applyNumberFormat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30" fillId="0" borderId="0"/>
    <xf numFmtId="170" fontId="2" fillId="27" borderId="21" applyNumberFormat="0" applyFon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5" fillId="24" borderId="20" applyNumberFormat="0" applyAlignment="0" applyProtection="0"/>
    <xf numFmtId="170" fontId="26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3" fillId="0" borderId="22" applyNumberFormat="0" applyFill="0" applyAlignment="0" applyProtection="0"/>
    <xf numFmtId="170" fontId="34" fillId="0" borderId="23" applyNumberFormat="0" applyFill="0" applyAlignment="0" applyProtection="0"/>
    <xf numFmtId="170" fontId="28" fillId="0" borderId="24" applyNumberFormat="0" applyFill="0" applyAlignment="0" applyProtection="0"/>
    <xf numFmtId="170" fontId="1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11" borderId="28" applyNumberFormat="0" applyAlignment="0" applyProtection="0"/>
    <xf numFmtId="170" fontId="2" fillId="27" borderId="29" applyNumberFormat="0" applyFont="0" applyAlignment="0" applyProtection="0"/>
    <xf numFmtId="0" fontId="16" fillId="24" borderId="25" applyNumberFormat="0" applyAlignment="0" applyProtection="0"/>
    <xf numFmtId="0" fontId="16" fillId="24" borderId="25" applyNumberFormat="0" applyAlignment="0" applyProtection="0"/>
    <xf numFmtId="0" fontId="20" fillId="11" borderId="25" applyNumberFormat="0" applyAlignment="0" applyProtection="0"/>
    <xf numFmtId="0" fontId="20" fillId="11" borderId="25" applyNumberFormat="0" applyAlignment="0" applyProtection="0"/>
    <xf numFmtId="0" fontId="12" fillId="27" borderId="26" applyNumberFormat="0" applyFont="0" applyAlignment="0" applyProtection="0"/>
    <xf numFmtId="0" fontId="2" fillId="27" borderId="26" applyNumberFormat="0" applyFont="0" applyAlignment="0" applyProtection="0"/>
    <xf numFmtId="0" fontId="25" fillId="24" borderId="20" applyNumberFormat="0" applyAlignment="0" applyProtection="0"/>
    <xf numFmtId="0" fontId="25" fillId="24" borderId="20" applyNumberFormat="0" applyAlignment="0" applyProtection="0"/>
    <xf numFmtId="0" fontId="11" fillId="0" borderId="27" applyNumberFormat="0" applyFill="0" applyAlignment="0" applyProtection="0"/>
    <xf numFmtId="0" fontId="16" fillId="24" borderId="25" applyNumberFormat="0" applyAlignment="0" applyProtection="0"/>
    <xf numFmtId="0" fontId="16" fillId="24" borderId="25" applyNumberFormat="0" applyAlignment="0" applyProtection="0"/>
    <xf numFmtId="0" fontId="20" fillId="11" borderId="25" applyNumberFormat="0" applyAlignment="0" applyProtection="0"/>
    <xf numFmtId="0" fontId="20" fillId="11" borderId="25" applyNumberFormat="0" applyAlignment="0" applyProtection="0"/>
    <xf numFmtId="0" fontId="12" fillId="27" borderId="26" applyNumberFormat="0" applyFont="0" applyAlignment="0" applyProtection="0"/>
    <xf numFmtId="0" fontId="2" fillId="27" borderId="26" applyNumberFormat="0" applyFont="0" applyAlignment="0" applyProtection="0"/>
    <xf numFmtId="0" fontId="25" fillId="24" borderId="20" applyNumberFormat="0" applyAlignment="0" applyProtection="0"/>
    <xf numFmtId="0" fontId="25" fillId="24" borderId="20" applyNumberFormat="0" applyAlignment="0" applyProtection="0"/>
    <xf numFmtId="0" fontId="11" fillId="0" borderId="27" applyNumberFormat="0" applyFill="0" applyAlignment="0" applyProtection="0"/>
    <xf numFmtId="43" fontId="1" fillId="0" borderId="0" applyFont="0" applyFill="0" applyBorder="0" applyAlignment="0" applyProtection="0"/>
    <xf numFmtId="170" fontId="16" fillId="24" borderId="28" applyNumberFormat="0" applyAlignment="0" applyProtection="0"/>
    <xf numFmtId="170" fontId="25" fillId="24" borderId="28" applyNumberFormat="0" applyAlignment="0" applyProtection="0"/>
    <xf numFmtId="43" fontId="1" fillId="0" borderId="0" applyFont="0" applyFill="0" applyBorder="0" applyAlignment="0" applyProtection="0"/>
    <xf numFmtId="0" fontId="16" fillId="31" borderId="25" applyNumberFormat="0" applyAlignment="0" applyProtection="0"/>
    <xf numFmtId="164" fontId="2" fillId="0" borderId="0" applyFont="0" applyFill="0" applyBorder="0" applyAlignment="0" applyProtection="0"/>
    <xf numFmtId="0" fontId="20" fillId="26" borderId="25" applyNumberFormat="0" applyAlignment="0" applyProtection="0"/>
    <xf numFmtId="0" fontId="2" fillId="27" borderId="26" applyNumberFormat="0" applyFont="0" applyAlignment="0" applyProtection="0"/>
    <xf numFmtId="0" fontId="25" fillId="31" borderId="28" applyNumberFormat="0" applyAlignment="0" applyProtection="0"/>
  </cellStyleXfs>
  <cellXfs count="40">
    <xf numFmtId="0" fontId="0" fillId="0" borderId="0" xfId="0"/>
    <xf numFmtId="0" fontId="1" fillId="2" borderId="0" xfId="5" applyFill="1"/>
    <xf numFmtId="0" fontId="1" fillId="2" borderId="0" xfId="5" applyFill="1" applyAlignment="1">
      <alignment horizontal="center"/>
    </xf>
    <xf numFmtId="0" fontId="1" fillId="2" borderId="0" xfId="5" applyFill="1" applyBorder="1" applyAlignment="1">
      <alignment horizontal="center"/>
    </xf>
    <xf numFmtId="167" fontId="1" fillId="2" borderId="3" xfId="5" applyNumberFormat="1" applyFont="1" applyFill="1" applyBorder="1"/>
    <xf numFmtId="164" fontId="0" fillId="2" borderId="3" xfId="6" applyFont="1" applyFill="1" applyBorder="1"/>
    <xf numFmtId="165" fontId="0" fillId="2" borderId="3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0" fontId="6" fillId="2" borderId="0" xfId="5" applyFont="1" applyFill="1"/>
    <xf numFmtId="167" fontId="1" fillId="2" borderId="0" xfId="5" applyNumberFormat="1" applyFont="1" applyFill="1" applyBorder="1"/>
    <xf numFmtId="164" fontId="0" fillId="2" borderId="0" xfId="6" applyFont="1" applyFill="1" applyBorder="1"/>
    <xf numFmtId="165" fontId="0" fillId="2" borderId="0" xfId="6" applyNumberFormat="1" applyFont="1" applyFill="1" applyBorder="1" applyAlignment="1">
      <alignment horizontal="center"/>
    </xf>
    <xf numFmtId="167" fontId="1" fillId="2" borderId="1" xfId="5" applyNumberFormat="1" applyFont="1" applyFill="1" applyBorder="1"/>
    <xf numFmtId="164" fontId="0" fillId="2" borderId="1" xfId="6" applyFont="1" applyFill="1" applyBorder="1"/>
    <xf numFmtId="165" fontId="0" fillId="2" borderId="1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164" fontId="0" fillId="2" borderId="10" xfId="7" applyFont="1" applyFill="1" applyBorder="1"/>
    <xf numFmtId="0" fontId="1" fillId="2" borderId="0" xfId="5" applyFill="1" applyBorder="1"/>
    <xf numFmtId="3" fontId="1" fillId="2" borderId="0" xfId="5" applyNumberFormat="1" applyFill="1" applyBorder="1"/>
    <xf numFmtId="3" fontId="1" fillId="2" borderId="0" xfId="5" applyNumberFormat="1" applyFill="1"/>
    <xf numFmtId="0" fontId="0" fillId="2" borderId="0" xfId="5" applyFont="1" applyFill="1"/>
    <xf numFmtId="164" fontId="1" fillId="2" borderId="0" xfId="5" applyNumberFormat="1" applyFill="1" applyBorder="1"/>
    <xf numFmtId="0" fontId="6" fillId="2" borderId="0" xfId="5" applyFont="1" applyFill="1" applyAlignment="1">
      <alignment horizontal="right"/>
    </xf>
    <xf numFmtId="165" fontId="0" fillId="2" borderId="3" xfId="6" applyNumberFormat="1" applyFont="1" applyFill="1" applyBorder="1"/>
    <xf numFmtId="165" fontId="0" fillId="2" borderId="0" xfId="6" applyNumberFormat="1" applyFont="1" applyFill="1" applyBorder="1"/>
    <xf numFmtId="0" fontId="2" fillId="2" borderId="0" xfId="37" applyFill="1" applyAlignment="1">
      <alignment horizontal="left" vertical="center"/>
    </xf>
    <xf numFmtId="0" fontId="2" fillId="2" borderId="0" xfId="37" applyFill="1" applyAlignment="1">
      <alignment horizontal="center" vertical="center"/>
    </xf>
    <xf numFmtId="0" fontId="4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0" fillId="2" borderId="0" xfId="5" applyFont="1" applyFill="1" applyAlignment="1">
      <alignment horizontal="center"/>
    </xf>
    <xf numFmtId="0" fontId="1" fillId="2" borderId="0" xfId="5" applyFill="1" applyAlignment="1">
      <alignment horizontal="center"/>
    </xf>
    <xf numFmtId="0" fontId="5" fillId="3" borderId="1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2" borderId="7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9" xfId="5" applyFont="1" applyFill="1" applyBorder="1" applyAlignment="1">
      <alignment horizontal="left" vertical="center" wrapText="1"/>
    </xf>
    <xf numFmtId="0" fontId="1" fillId="2" borderId="0" xfId="5" applyFont="1" applyFill="1" applyAlignment="1">
      <alignment horizontal="center"/>
    </xf>
  </cellXfs>
  <cellStyles count="281">
    <cellStyle name="20% - Accent1" xfId="43" xr:uid="{00000000-0005-0000-0000-000000000000}"/>
    <cellStyle name="20% - Accent2" xfId="44" xr:uid="{00000000-0005-0000-0000-000001000000}"/>
    <cellStyle name="20% - Accent3" xfId="45" xr:uid="{00000000-0005-0000-0000-000002000000}"/>
    <cellStyle name="20% - Accent4" xfId="46" xr:uid="{00000000-0005-0000-0000-000003000000}"/>
    <cellStyle name="20% - Accent5" xfId="47" xr:uid="{00000000-0005-0000-0000-000004000000}"/>
    <cellStyle name="20% - Accent6" xfId="48" xr:uid="{00000000-0005-0000-0000-000005000000}"/>
    <cellStyle name="20% - Énfasis1 2" xfId="49" xr:uid="{00000000-0005-0000-0000-000006000000}"/>
    <cellStyle name="20% - Énfasis1 3" xfId="192" xr:uid="{00000000-0005-0000-0000-000007000000}"/>
    <cellStyle name="20% - Énfasis2 2" xfId="50" xr:uid="{00000000-0005-0000-0000-000008000000}"/>
    <cellStyle name="20% - Énfasis2 3" xfId="193" xr:uid="{00000000-0005-0000-0000-000009000000}"/>
    <cellStyle name="20% - Énfasis3 2" xfId="51" xr:uid="{00000000-0005-0000-0000-00000A000000}"/>
    <cellStyle name="20% - Énfasis3 3" xfId="194" xr:uid="{00000000-0005-0000-0000-00000B000000}"/>
    <cellStyle name="20% - Énfasis4 2" xfId="52" xr:uid="{00000000-0005-0000-0000-00000C000000}"/>
    <cellStyle name="20% - Énfasis4 3" xfId="195" xr:uid="{00000000-0005-0000-0000-00000D000000}"/>
    <cellStyle name="20% - Énfasis5 2" xfId="53" xr:uid="{00000000-0005-0000-0000-00000E000000}"/>
    <cellStyle name="20% - Énfasis5 3" xfId="196" xr:uid="{00000000-0005-0000-0000-00000F000000}"/>
    <cellStyle name="20% - Énfasis6 2" xfId="54" xr:uid="{00000000-0005-0000-0000-000010000000}"/>
    <cellStyle name="20% - Énfasis6 3" xfId="197" xr:uid="{00000000-0005-0000-0000-000011000000}"/>
    <cellStyle name="40% - Accent1" xfId="55" xr:uid="{00000000-0005-0000-0000-000012000000}"/>
    <cellStyle name="40% - Accent2" xfId="56" xr:uid="{00000000-0005-0000-0000-000013000000}"/>
    <cellStyle name="40% - Accent3" xfId="57" xr:uid="{00000000-0005-0000-0000-000014000000}"/>
    <cellStyle name="40% - Accent4" xfId="58" xr:uid="{00000000-0005-0000-0000-000015000000}"/>
    <cellStyle name="40% - Accent5" xfId="59" xr:uid="{00000000-0005-0000-0000-000016000000}"/>
    <cellStyle name="40% - Accent6" xfId="60" xr:uid="{00000000-0005-0000-0000-000017000000}"/>
    <cellStyle name="40% - Énfasis1 2" xfId="61" xr:uid="{00000000-0005-0000-0000-000018000000}"/>
    <cellStyle name="40% - Énfasis1 3" xfId="198" xr:uid="{00000000-0005-0000-0000-000019000000}"/>
    <cellStyle name="40% - Énfasis2 2" xfId="62" xr:uid="{00000000-0005-0000-0000-00001A000000}"/>
    <cellStyle name="40% - Énfasis2 3" xfId="199" xr:uid="{00000000-0005-0000-0000-00001B000000}"/>
    <cellStyle name="40% - Énfasis3 2" xfId="63" xr:uid="{00000000-0005-0000-0000-00001C000000}"/>
    <cellStyle name="40% - Énfasis3 3" xfId="200" xr:uid="{00000000-0005-0000-0000-00001D000000}"/>
    <cellStyle name="40% - Énfasis4 2" xfId="64" xr:uid="{00000000-0005-0000-0000-00001E000000}"/>
    <cellStyle name="40% - Énfasis4 3" xfId="201" xr:uid="{00000000-0005-0000-0000-00001F000000}"/>
    <cellStyle name="40% - Énfasis5 2" xfId="65" xr:uid="{00000000-0005-0000-0000-000020000000}"/>
    <cellStyle name="40% - Énfasis5 3" xfId="202" xr:uid="{00000000-0005-0000-0000-000021000000}"/>
    <cellStyle name="40% - Énfasis6 2" xfId="66" xr:uid="{00000000-0005-0000-0000-000022000000}"/>
    <cellStyle name="40% - Énfasis6 3" xfId="203" xr:uid="{00000000-0005-0000-0000-000023000000}"/>
    <cellStyle name="60% - Accent1" xfId="67" xr:uid="{00000000-0005-0000-0000-000024000000}"/>
    <cellStyle name="60% - Accent2" xfId="68" xr:uid="{00000000-0005-0000-0000-000025000000}"/>
    <cellStyle name="60% - Accent3" xfId="69" xr:uid="{00000000-0005-0000-0000-000026000000}"/>
    <cellStyle name="60% - Accent4" xfId="70" xr:uid="{00000000-0005-0000-0000-000027000000}"/>
    <cellStyle name="60% - Accent5" xfId="71" xr:uid="{00000000-0005-0000-0000-000028000000}"/>
    <cellStyle name="60% - Accent6" xfId="72" xr:uid="{00000000-0005-0000-0000-000029000000}"/>
    <cellStyle name="60% - Énfasis1 2" xfId="73" xr:uid="{00000000-0005-0000-0000-00002A000000}"/>
    <cellStyle name="60% - Énfasis1 3" xfId="204" xr:uid="{00000000-0005-0000-0000-00002B000000}"/>
    <cellStyle name="60% - Énfasis2 2" xfId="74" xr:uid="{00000000-0005-0000-0000-00002C000000}"/>
    <cellStyle name="60% - Énfasis2 3" xfId="205" xr:uid="{00000000-0005-0000-0000-00002D000000}"/>
    <cellStyle name="60% - Énfasis3 2" xfId="75" xr:uid="{00000000-0005-0000-0000-00002E000000}"/>
    <cellStyle name="60% - Énfasis3 3" xfId="206" xr:uid="{00000000-0005-0000-0000-00002F000000}"/>
    <cellStyle name="60% - Énfasis4 2" xfId="76" xr:uid="{00000000-0005-0000-0000-000030000000}"/>
    <cellStyle name="60% - Énfasis4 3" xfId="207" xr:uid="{00000000-0005-0000-0000-000031000000}"/>
    <cellStyle name="60% - Énfasis5 2" xfId="77" xr:uid="{00000000-0005-0000-0000-000032000000}"/>
    <cellStyle name="60% - Énfasis5 3" xfId="208" xr:uid="{00000000-0005-0000-0000-000033000000}"/>
    <cellStyle name="60% - Énfasis6 2" xfId="78" xr:uid="{00000000-0005-0000-0000-000034000000}"/>
    <cellStyle name="60% - Énfasis6 3" xfId="209" xr:uid="{00000000-0005-0000-0000-000035000000}"/>
    <cellStyle name="Accent1" xfId="79" xr:uid="{00000000-0005-0000-0000-000036000000}"/>
    <cellStyle name="Accent2" xfId="80" xr:uid="{00000000-0005-0000-0000-000037000000}"/>
    <cellStyle name="Accent3" xfId="81" xr:uid="{00000000-0005-0000-0000-000038000000}"/>
    <cellStyle name="Accent4" xfId="82" xr:uid="{00000000-0005-0000-0000-000039000000}"/>
    <cellStyle name="Accent5" xfId="83" xr:uid="{00000000-0005-0000-0000-00003A000000}"/>
    <cellStyle name="Accent6" xfId="84" xr:uid="{00000000-0005-0000-0000-00003B000000}"/>
    <cellStyle name="Bad" xfId="85" xr:uid="{00000000-0005-0000-0000-00003C000000}"/>
    <cellStyle name="Bad 2" xfId="11" xr:uid="{00000000-0005-0000-0000-00003D000000}"/>
    <cellStyle name="Buena 2" xfId="86" xr:uid="{00000000-0005-0000-0000-00003E000000}"/>
    <cellStyle name="Buena 3" xfId="210" xr:uid="{00000000-0005-0000-0000-00003F000000}"/>
    <cellStyle name="Calculation" xfId="87" xr:uid="{00000000-0005-0000-0000-000040000000}"/>
    <cellStyle name="Calculation 2" xfId="158" xr:uid="{00000000-0005-0000-0000-000041000000}"/>
    <cellStyle name="Calculation 2 2" xfId="263" xr:uid="{00000000-0005-0000-0000-000042000000}"/>
    <cellStyle name="Calculation 3" xfId="254" xr:uid="{00000000-0005-0000-0000-000043000000}"/>
    <cellStyle name="Calculation_CMGs Energía" xfId="276" xr:uid="{00000000-0005-0000-0000-000044000000}"/>
    <cellStyle name="Cálculo 2" xfId="88" xr:uid="{00000000-0005-0000-0000-000045000000}"/>
    <cellStyle name="Cálculo 2 2" xfId="159" xr:uid="{00000000-0005-0000-0000-000046000000}"/>
    <cellStyle name="Cálculo 2 2 2" xfId="264" xr:uid="{00000000-0005-0000-0000-000047000000}"/>
    <cellStyle name="Cálculo 2 3" xfId="255" xr:uid="{00000000-0005-0000-0000-000048000000}"/>
    <cellStyle name="Cálculo 3" xfId="211" xr:uid="{00000000-0005-0000-0000-000049000000}"/>
    <cellStyle name="Cálculo 3 2" xfId="273" xr:uid="{00000000-0005-0000-0000-00004A000000}"/>
    <cellStyle name="Celda de comprobación 2" xfId="89" xr:uid="{00000000-0005-0000-0000-00004B000000}"/>
    <cellStyle name="Celda de comprobación 3" xfId="212" xr:uid="{00000000-0005-0000-0000-00004C000000}"/>
    <cellStyle name="Celda vinculada 2" xfId="90" xr:uid="{00000000-0005-0000-0000-00004D000000}"/>
    <cellStyle name="Celda vinculada 3" xfId="213" xr:uid="{00000000-0005-0000-0000-00004E000000}"/>
    <cellStyle name="Check Cell" xfId="91" xr:uid="{00000000-0005-0000-0000-00004F000000}"/>
    <cellStyle name="Comma [0] 2" xfId="13" xr:uid="{00000000-0005-0000-0000-000050000000}"/>
    <cellStyle name="Comma [0] 3" xfId="24" xr:uid="{00000000-0005-0000-0000-000051000000}"/>
    <cellStyle name="Comma 10" xfId="28" xr:uid="{00000000-0005-0000-0000-000052000000}"/>
    <cellStyle name="Comma 11" xfId="29" xr:uid="{00000000-0005-0000-0000-000053000000}"/>
    <cellStyle name="Comma 12" xfId="30" xr:uid="{00000000-0005-0000-0000-000054000000}"/>
    <cellStyle name="Comma 13" xfId="31" xr:uid="{00000000-0005-0000-0000-000055000000}"/>
    <cellStyle name="Comma 14" xfId="32" xr:uid="{00000000-0005-0000-0000-000056000000}"/>
    <cellStyle name="Comma 15" xfId="33" xr:uid="{00000000-0005-0000-0000-000057000000}"/>
    <cellStyle name="Comma 16" xfId="34" xr:uid="{00000000-0005-0000-0000-000058000000}"/>
    <cellStyle name="Comma 17" xfId="35" xr:uid="{00000000-0005-0000-0000-000059000000}"/>
    <cellStyle name="Comma 2" xfId="3" xr:uid="{00000000-0005-0000-0000-00005A000000}"/>
    <cellStyle name="Comma 2 2" xfId="14" xr:uid="{00000000-0005-0000-0000-00005B000000}"/>
    <cellStyle name="Comma 3" xfId="15" xr:uid="{00000000-0005-0000-0000-00005C000000}"/>
    <cellStyle name="Comma 3 2" xfId="191" xr:uid="{00000000-0005-0000-0000-00005D000000}"/>
    <cellStyle name="Comma 3_CMGs Energía" xfId="277" xr:uid="{00000000-0005-0000-0000-00005E000000}"/>
    <cellStyle name="Comma 4" xfId="12" xr:uid="{00000000-0005-0000-0000-00005F000000}"/>
    <cellStyle name="Comma 5" xfId="21" xr:uid="{00000000-0005-0000-0000-000060000000}"/>
    <cellStyle name="Comma 6" xfId="23" xr:uid="{00000000-0005-0000-0000-000061000000}"/>
    <cellStyle name="Comma 7" xfId="22" xr:uid="{00000000-0005-0000-0000-000062000000}"/>
    <cellStyle name="Comma 8" xfId="26" xr:uid="{00000000-0005-0000-0000-000063000000}"/>
    <cellStyle name="Comma 9" xfId="25" xr:uid="{00000000-0005-0000-0000-000064000000}"/>
    <cellStyle name="Currency 2" xfId="214" xr:uid="{00000000-0005-0000-0000-000065000000}"/>
    <cellStyle name="Encabezado 4 2" xfId="92" xr:uid="{00000000-0005-0000-0000-000066000000}"/>
    <cellStyle name="Encabezado 4 3" xfId="215" xr:uid="{00000000-0005-0000-0000-000067000000}"/>
    <cellStyle name="Énfasis1 2" xfId="93" xr:uid="{00000000-0005-0000-0000-000068000000}"/>
    <cellStyle name="Énfasis1 3" xfId="216" xr:uid="{00000000-0005-0000-0000-000069000000}"/>
    <cellStyle name="Énfasis2 2" xfId="94" xr:uid="{00000000-0005-0000-0000-00006A000000}"/>
    <cellStyle name="Énfasis2 3" xfId="217" xr:uid="{00000000-0005-0000-0000-00006B000000}"/>
    <cellStyle name="Énfasis3 2" xfId="95" xr:uid="{00000000-0005-0000-0000-00006C000000}"/>
    <cellStyle name="Énfasis3 3" xfId="218" xr:uid="{00000000-0005-0000-0000-00006D000000}"/>
    <cellStyle name="Énfasis4 2" xfId="96" xr:uid="{00000000-0005-0000-0000-00006E000000}"/>
    <cellStyle name="Énfasis4 3" xfId="219" xr:uid="{00000000-0005-0000-0000-00006F000000}"/>
    <cellStyle name="Énfasis5 2" xfId="97" xr:uid="{00000000-0005-0000-0000-000070000000}"/>
    <cellStyle name="Énfasis5 3" xfId="220" xr:uid="{00000000-0005-0000-0000-000071000000}"/>
    <cellStyle name="Énfasis6 2" xfId="98" xr:uid="{00000000-0005-0000-0000-000072000000}"/>
    <cellStyle name="Énfasis6 3" xfId="221" xr:uid="{00000000-0005-0000-0000-000073000000}"/>
    <cellStyle name="Entrada 2" xfId="99" xr:uid="{00000000-0005-0000-0000-000074000000}"/>
    <cellStyle name="Entrada 2 2" xfId="160" xr:uid="{00000000-0005-0000-0000-000075000000}"/>
    <cellStyle name="Entrada 2 2 2" xfId="265" xr:uid="{00000000-0005-0000-0000-000076000000}"/>
    <cellStyle name="Entrada 2 3" xfId="256" xr:uid="{00000000-0005-0000-0000-000077000000}"/>
    <cellStyle name="Entrada 3" xfId="222" xr:uid="{00000000-0005-0000-0000-000078000000}"/>
    <cellStyle name="Entrada 3 2" xfId="252" xr:uid="{00000000-0005-0000-0000-000079000000}"/>
    <cellStyle name="Euro" xfId="4" xr:uid="{00000000-0005-0000-0000-00007A000000}"/>
    <cellStyle name="Euro 2" xfId="27" xr:uid="{00000000-0005-0000-0000-00007B000000}"/>
    <cellStyle name="Euro 2 2" xfId="145" xr:uid="{00000000-0005-0000-0000-00007C000000}"/>
    <cellStyle name="Euro 3" xfId="16" xr:uid="{00000000-0005-0000-0000-00007D000000}"/>
    <cellStyle name="Euro 3 2" xfId="147" xr:uid="{00000000-0005-0000-0000-00007E000000}"/>
    <cellStyle name="Euro 4" xfId="156" xr:uid="{00000000-0005-0000-0000-00007F000000}"/>
    <cellStyle name="Euro 5" xfId="169" xr:uid="{00000000-0005-0000-0000-000080000000}"/>
    <cellStyle name="Euro 6" xfId="172" xr:uid="{00000000-0005-0000-0000-000081000000}"/>
    <cellStyle name="Euro 7" xfId="175" xr:uid="{00000000-0005-0000-0000-000082000000}"/>
    <cellStyle name="Euro 8" xfId="179" xr:uid="{00000000-0005-0000-0000-000083000000}"/>
    <cellStyle name="Euro 9" xfId="223" xr:uid="{00000000-0005-0000-0000-000084000000}"/>
    <cellStyle name="Excel Built-in Comma" xfId="224" xr:uid="{00000000-0005-0000-0000-000085000000}"/>
    <cellStyle name="Explanatory Text" xfId="100" xr:uid="{00000000-0005-0000-0000-000086000000}"/>
    <cellStyle name="Good" xfId="101" xr:uid="{00000000-0005-0000-0000-000087000000}"/>
    <cellStyle name="Good 2" xfId="17" xr:uid="{00000000-0005-0000-0000-000088000000}"/>
    <cellStyle name="Heading 1" xfId="102" xr:uid="{00000000-0005-0000-0000-000089000000}"/>
    <cellStyle name="Heading 2" xfId="103" xr:uid="{00000000-0005-0000-0000-00008A000000}"/>
    <cellStyle name="Heading 3" xfId="104" xr:uid="{00000000-0005-0000-0000-00008B000000}"/>
    <cellStyle name="Heading 4" xfId="105" xr:uid="{00000000-0005-0000-0000-00008C000000}"/>
    <cellStyle name="Hyperlink 2" xfId="225" xr:uid="{00000000-0005-0000-0000-00008D000000}"/>
    <cellStyle name="Incorrecto 2" xfId="106" xr:uid="{00000000-0005-0000-0000-00008E000000}"/>
    <cellStyle name="Incorrecto 3" xfId="226" xr:uid="{00000000-0005-0000-0000-00008F000000}"/>
    <cellStyle name="Input" xfId="107" xr:uid="{00000000-0005-0000-0000-000090000000}"/>
    <cellStyle name="Input 2" xfId="161" xr:uid="{00000000-0005-0000-0000-000091000000}"/>
    <cellStyle name="Input 2 2" xfId="266" xr:uid="{00000000-0005-0000-0000-000092000000}"/>
    <cellStyle name="Input 3" xfId="257" xr:uid="{00000000-0005-0000-0000-000093000000}"/>
    <cellStyle name="Input_CMGs Energía" xfId="278" xr:uid="{00000000-0005-0000-0000-000094000000}"/>
    <cellStyle name="Linked Cell" xfId="108" xr:uid="{00000000-0005-0000-0000-000095000000}"/>
    <cellStyle name="Millares" xfId="7" builtinId="3"/>
    <cellStyle name="Millares [0] 2" xfId="249" xr:uid="{00000000-0005-0000-0000-000097000000}"/>
    <cellStyle name="Millares 10" xfId="109" xr:uid="{00000000-0005-0000-0000-000098000000}"/>
    <cellStyle name="Millares 11" xfId="272" xr:uid="{00000000-0005-0000-0000-000099000000}"/>
    <cellStyle name="Millares 12" xfId="251" xr:uid="{00000000-0005-0000-0000-00009A000000}"/>
    <cellStyle name="Millares 2" xfId="2" xr:uid="{00000000-0005-0000-0000-00009B000000}"/>
    <cellStyle name="Millares 2 2" xfId="6" xr:uid="{00000000-0005-0000-0000-00009C000000}"/>
    <cellStyle name="Millares 2 2 2" xfId="40" xr:uid="{00000000-0005-0000-0000-00009D000000}"/>
    <cellStyle name="Millares 2 2 2 2 2" xfId="250" xr:uid="{00000000-0005-0000-0000-00009E000000}"/>
    <cellStyle name="Millares 2 2 3" xfId="110" xr:uid="{00000000-0005-0000-0000-00009F000000}"/>
    <cellStyle name="Millares 2 3" xfId="41" xr:uid="{00000000-0005-0000-0000-0000A0000000}"/>
    <cellStyle name="Millares 3" xfId="9" xr:uid="{00000000-0005-0000-0000-0000A1000000}"/>
    <cellStyle name="Millares 3 2" xfId="183" xr:uid="{00000000-0005-0000-0000-0000A2000000}"/>
    <cellStyle name="Millares 3 3" xfId="171" xr:uid="{00000000-0005-0000-0000-0000A3000000}"/>
    <cellStyle name="Millares 4" xfId="36" xr:uid="{00000000-0005-0000-0000-0000A4000000}"/>
    <cellStyle name="Millares 5" xfId="178" xr:uid="{00000000-0005-0000-0000-0000A5000000}"/>
    <cellStyle name="Millares 6" xfId="186" xr:uid="{00000000-0005-0000-0000-0000A6000000}"/>
    <cellStyle name="Millares 7" xfId="111" xr:uid="{00000000-0005-0000-0000-0000A7000000}"/>
    <cellStyle name="Millares 8" xfId="143" xr:uid="{00000000-0005-0000-0000-0000A8000000}"/>
    <cellStyle name="Millares 9" xfId="275" xr:uid="{00000000-0005-0000-0000-0000A9000000}"/>
    <cellStyle name="Moneda 2" xfId="141" xr:uid="{00000000-0005-0000-0000-0000AA000000}"/>
    <cellStyle name="Neutral 2" xfId="112" xr:uid="{00000000-0005-0000-0000-0000AB000000}"/>
    <cellStyle name="Normal" xfId="0" builtinId="0"/>
    <cellStyle name="Normal 10" xfId="113" xr:uid="{00000000-0005-0000-0000-0000AD000000}"/>
    <cellStyle name="Normal 10 2" xfId="227" xr:uid="{00000000-0005-0000-0000-0000AE000000}"/>
    <cellStyle name="Normal 11" xfId="140" xr:uid="{00000000-0005-0000-0000-0000AF000000}"/>
    <cellStyle name="Normal 11 2" xfId="157" xr:uid="{00000000-0005-0000-0000-0000B0000000}"/>
    <cellStyle name="Normal 11 3" xfId="190" xr:uid="{00000000-0005-0000-0000-0000B1000000}"/>
    <cellStyle name="Normal 12" xfId="114" xr:uid="{00000000-0005-0000-0000-0000B2000000}"/>
    <cellStyle name="Normal 13" xfId="170" xr:uid="{00000000-0005-0000-0000-0000B3000000}"/>
    <cellStyle name="Normal 14" xfId="174" xr:uid="{00000000-0005-0000-0000-0000B4000000}"/>
    <cellStyle name="Normal 15" xfId="177" xr:uid="{00000000-0005-0000-0000-0000B5000000}"/>
    <cellStyle name="Normal 16" xfId="155" xr:uid="{00000000-0005-0000-0000-0000B6000000}"/>
    <cellStyle name="Normal 17" xfId="185" xr:uid="{00000000-0005-0000-0000-0000B7000000}"/>
    <cellStyle name="Normal 18" xfId="188" xr:uid="{00000000-0005-0000-0000-0000B8000000}"/>
    <cellStyle name="Normal 19" xfId="248" xr:uid="{00000000-0005-0000-0000-0000B9000000}"/>
    <cellStyle name="Normal 2" xfId="1" xr:uid="{00000000-0005-0000-0000-0000BA000000}"/>
    <cellStyle name="Normal 2 2" xfId="5" xr:uid="{00000000-0005-0000-0000-0000BB000000}"/>
    <cellStyle name="Normal 2 2 2" xfId="38" xr:uid="{00000000-0005-0000-0000-0000BC000000}"/>
    <cellStyle name="Normal 2 2 2 2" xfId="116" xr:uid="{00000000-0005-0000-0000-0000BD000000}"/>
    <cellStyle name="Normal 2 2 2 2 2" xfId="181" xr:uid="{00000000-0005-0000-0000-0000BE000000}"/>
    <cellStyle name="Normal 2 2 2 3" xfId="115" xr:uid="{00000000-0005-0000-0000-0000BF000000}"/>
    <cellStyle name="Normal 2 2 3" xfId="228" xr:uid="{00000000-0005-0000-0000-0000C0000000}"/>
    <cellStyle name="Normal 2 3" xfId="18" xr:uid="{00000000-0005-0000-0000-0000C1000000}"/>
    <cellStyle name="Normal 2 3 2" xfId="146" xr:uid="{00000000-0005-0000-0000-0000C2000000}"/>
    <cellStyle name="Normal 2 3 3" xfId="149" xr:uid="{00000000-0005-0000-0000-0000C3000000}"/>
    <cellStyle name="Normal 2 3 4" xfId="151" xr:uid="{00000000-0005-0000-0000-0000C4000000}"/>
    <cellStyle name="Normal 2 3 5" xfId="152" xr:uid="{00000000-0005-0000-0000-0000C5000000}"/>
    <cellStyle name="Normal 2 3 6" xfId="153" xr:uid="{00000000-0005-0000-0000-0000C6000000}"/>
    <cellStyle name="Normal 2 3 7" xfId="162" xr:uid="{00000000-0005-0000-0000-0000C7000000}"/>
    <cellStyle name="Normal 2 3 8" xfId="142" xr:uid="{00000000-0005-0000-0000-0000C8000000}"/>
    <cellStyle name="Normal 2 4" xfId="148" xr:uid="{00000000-0005-0000-0000-0000C9000000}"/>
    <cellStyle name="Normal 2 5" xfId="154" xr:uid="{00000000-0005-0000-0000-0000CA000000}"/>
    <cellStyle name="Normal 2 6" xfId="187" xr:uid="{00000000-0005-0000-0000-0000CB000000}"/>
    <cellStyle name="Normal 3" xfId="10" xr:uid="{00000000-0005-0000-0000-0000CC000000}"/>
    <cellStyle name="Normal 3 2" xfId="144" xr:uid="{00000000-0005-0000-0000-0000CD000000}"/>
    <cellStyle name="Normal 3 2 2" xfId="229" xr:uid="{00000000-0005-0000-0000-0000CE000000}"/>
    <cellStyle name="Normal 3 3" xfId="150" xr:uid="{00000000-0005-0000-0000-0000CF000000}"/>
    <cellStyle name="Normal 3 4" xfId="163" xr:uid="{00000000-0005-0000-0000-0000D0000000}"/>
    <cellStyle name="Normal 3 5" xfId="189" xr:uid="{00000000-0005-0000-0000-0000D1000000}"/>
    <cellStyle name="Normal 3 6" xfId="117" xr:uid="{00000000-0005-0000-0000-0000D2000000}"/>
    <cellStyle name="Normal 4" xfId="39" xr:uid="{00000000-0005-0000-0000-0000D3000000}"/>
    <cellStyle name="Normal 4 2" xfId="37" xr:uid="{00000000-0005-0000-0000-0000D4000000}"/>
    <cellStyle name="Normal 4 2 2" xfId="231" xr:uid="{00000000-0005-0000-0000-0000D5000000}"/>
    <cellStyle name="Normal 4 3" xfId="230" xr:uid="{00000000-0005-0000-0000-0000D6000000}"/>
    <cellStyle name="Normal 4 4" xfId="118" xr:uid="{00000000-0005-0000-0000-0000D7000000}"/>
    <cellStyle name="Normal 5" xfId="119" xr:uid="{00000000-0005-0000-0000-0000D8000000}"/>
    <cellStyle name="Normal 5 2" xfId="233" xr:uid="{00000000-0005-0000-0000-0000D9000000}"/>
    <cellStyle name="Normal 5 3" xfId="232" xr:uid="{00000000-0005-0000-0000-0000DA000000}"/>
    <cellStyle name="Normal 6" xfId="8" xr:uid="{00000000-0005-0000-0000-0000DB000000}"/>
    <cellStyle name="Normal 6 2" xfId="234" xr:uid="{00000000-0005-0000-0000-0000DC000000}"/>
    <cellStyle name="Normal 6 3" xfId="120" xr:uid="{00000000-0005-0000-0000-0000DD000000}"/>
    <cellStyle name="Normal 7" xfId="121" xr:uid="{00000000-0005-0000-0000-0000DE000000}"/>
    <cellStyle name="Normal 7 2" xfId="235" xr:uid="{00000000-0005-0000-0000-0000DF000000}"/>
    <cellStyle name="Normal 8" xfId="122" xr:uid="{00000000-0005-0000-0000-0000E0000000}"/>
    <cellStyle name="Normal 8 2" xfId="236" xr:uid="{00000000-0005-0000-0000-0000E1000000}"/>
    <cellStyle name="Normal 9" xfId="123" xr:uid="{00000000-0005-0000-0000-0000E2000000}"/>
    <cellStyle name="Normal 9 2" xfId="237" xr:uid="{00000000-0005-0000-0000-0000E3000000}"/>
    <cellStyle name="Notas 2" xfId="124" xr:uid="{00000000-0005-0000-0000-0000E4000000}"/>
    <cellStyle name="Notas 2 2" xfId="164" xr:uid="{00000000-0005-0000-0000-0000E5000000}"/>
    <cellStyle name="Notas 2 2 2" xfId="267" xr:uid="{00000000-0005-0000-0000-0000E6000000}"/>
    <cellStyle name="Notas 2 3" xfId="258" xr:uid="{00000000-0005-0000-0000-0000E7000000}"/>
    <cellStyle name="Notas 3" xfId="238" xr:uid="{00000000-0005-0000-0000-0000E8000000}"/>
    <cellStyle name="Notas 3 2" xfId="253" xr:uid="{00000000-0005-0000-0000-0000E9000000}"/>
    <cellStyle name="Note" xfId="125" xr:uid="{00000000-0005-0000-0000-0000EA000000}"/>
    <cellStyle name="Note 2" xfId="165" xr:uid="{00000000-0005-0000-0000-0000EB000000}"/>
    <cellStyle name="Note 2 2" xfId="268" xr:uid="{00000000-0005-0000-0000-0000EC000000}"/>
    <cellStyle name="Note 3" xfId="259" xr:uid="{00000000-0005-0000-0000-0000ED000000}"/>
    <cellStyle name="Note_CMGs Energía" xfId="279" xr:uid="{00000000-0005-0000-0000-0000EE000000}"/>
    <cellStyle name="Output" xfId="126" xr:uid="{00000000-0005-0000-0000-0000EF000000}"/>
    <cellStyle name="Output 2" xfId="166" xr:uid="{00000000-0005-0000-0000-0000F0000000}"/>
    <cellStyle name="Output 2 2" xfId="269" xr:uid="{00000000-0005-0000-0000-0000F1000000}"/>
    <cellStyle name="Output 3" xfId="260" xr:uid="{00000000-0005-0000-0000-0000F2000000}"/>
    <cellStyle name="Output_CMGs Energía" xfId="280" xr:uid="{00000000-0005-0000-0000-0000F3000000}"/>
    <cellStyle name="Percent 2" xfId="20" xr:uid="{00000000-0005-0000-0000-0000F4000000}"/>
    <cellStyle name="Percent 3" xfId="19" xr:uid="{00000000-0005-0000-0000-0000F5000000}"/>
    <cellStyle name="Percent 3 2" xfId="239" xr:uid="{00000000-0005-0000-0000-0000F6000000}"/>
    <cellStyle name="Percent 4" xfId="240" xr:uid="{00000000-0005-0000-0000-0000F7000000}"/>
    <cellStyle name="Porcentaje 2" xfId="173" xr:uid="{00000000-0005-0000-0000-0000F8000000}"/>
    <cellStyle name="Porcentaje 3" xfId="176" xr:uid="{00000000-0005-0000-0000-0000F9000000}"/>
    <cellStyle name="Porcentaje 3 2" xfId="184" xr:uid="{00000000-0005-0000-0000-0000FA000000}"/>
    <cellStyle name="Porcentaje 4" xfId="180" xr:uid="{00000000-0005-0000-0000-0000FB000000}"/>
    <cellStyle name="Porcentual 10" xfId="127" xr:uid="{00000000-0005-0000-0000-0000FC000000}"/>
    <cellStyle name="Porcentual 2" xfId="42" xr:uid="{00000000-0005-0000-0000-0000FD000000}"/>
    <cellStyle name="Porcentual 2 2" xfId="128" xr:uid="{00000000-0005-0000-0000-0000FE000000}"/>
    <cellStyle name="Porcentual 2 3" xfId="182" xr:uid="{00000000-0005-0000-0000-0000FF000000}"/>
    <cellStyle name="Porcentual 7" xfId="129" xr:uid="{00000000-0005-0000-0000-000000010000}"/>
    <cellStyle name="Salida 2" xfId="130" xr:uid="{00000000-0005-0000-0000-000001010000}"/>
    <cellStyle name="Salida 2 2" xfId="167" xr:uid="{00000000-0005-0000-0000-000002010000}"/>
    <cellStyle name="Salida 2 2 2" xfId="270" xr:uid="{00000000-0005-0000-0000-000003010000}"/>
    <cellStyle name="Salida 2 3" xfId="261" xr:uid="{00000000-0005-0000-0000-000004010000}"/>
    <cellStyle name="Salida 3" xfId="241" xr:uid="{00000000-0005-0000-0000-000005010000}"/>
    <cellStyle name="Salida 3 2" xfId="274" xr:uid="{00000000-0005-0000-0000-000006010000}"/>
    <cellStyle name="Texto de advertencia 2" xfId="131" xr:uid="{00000000-0005-0000-0000-000007010000}"/>
    <cellStyle name="Texto de advertencia 3" xfId="242" xr:uid="{00000000-0005-0000-0000-000008010000}"/>
    <cellStyle name="Texto explicativo 2" xfId="132" xr:uid="{00000000-0005-0000-0000-000009010000}"/>
    <cellStyle name="Texto explicativo 3" xfId="243" xr:uid="{00000000-0005-0000-0000-00000A010000}"/>
    <cellStyle name="Title" xfId="133" xr:uid="{00000000-0005-0000-0000-00000B010000}"/>
    <cellStyle name="Título 1" xfId="245" xr:uid="{00000000-0005-0000-0000-00000C010000}"/>
    <cellStyle name="Título 1 2" xfId="134" xr:uid="{00000000-0005-0000-0000-00000D010000}"/>
    <cellStyle name="Título 2 2" xfId="135" xr:uid="{00000000-0005-0000-0000-00000E010000}"/>
    <cellStyle name="Título 2 3" xfId="246" xr:uid="{00000000-0005-0000-0000-00000F010000}"/>
    <cellStyle name="Título 3 2" xfId="136" xr:uid="{00000000-0005-0000-0000-000010010000}"/>
    <cellStyle name="Título 3 3" xfId="247" xr:uid="{00000000-0005-0000-0000-000011010000}"/>
    <cellStyle name="Título 4" xfId="137" xr:uid="{00000000-0005-0000-0000-000012010000}"/>
    <cellStyle name="Título 5" xfId="244" xr:uid="{00000000-0005-0000-0000-000013010000}"/>
    <cellStyle name="Total 2" xfId="138" xr:uid="{00000000-0005-0000-0000-000014010000}"/>
    <cellStyle name="Total 2 2" xfId="168" xr:uid="{00000000-0005-0000-0000-000015010000}"/>
    <cellStyle name="Total 2 2 2" xfId="271" xr:uid="{00000000-0005-0000-0000-000016010000}"/>
    <cellStyle name="Total 2 3" xfId="262" xr:uid="{00000000-0005-0000-0000-000017010000}"/>
    <cellStyle name="Warning Text" xfId="139" xr:uid="{00000000-0005-0000-0000-00001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 los Costos Marginales 2011 - 2018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27262825704961"/>
          <c:y val="0.12630570213222644"/>
          <c:w val="0.86376202485789677"/>
          <c:h val="0.64230804450746271"/>
        </c:manualLayout>
      </c:layout>
      <c:lineChart>
        <c:grouping val="standard"/>
        <c:varyColors val="0"/>
        <c:ser>
          <c:idx val="0"/>
          <c:order val="0"/>
          <c:tx>
            <c:strRef>
              <c:f>'CMGs Energía'!$D$15:$D$16</c:f>
              <c:strCache>
                <c:ptCount val="2"/>
                <c:pt idx="0">
                  <c:v>CMG (US$/MWh) Máximo -TOPE</c:v>
                </c:pt>
              </c:strCache>
            </c:strRef>
          </c:tx>
          <c:marker>
            <c:symbol val="diamond"/>
            <c:size val="7"/>
          </c:marker>
          <c:cat>
            <c:numRef>
              <c:f>'CMGs Energía'!$B$17:$B$88</c:f>
              <c:numCache>
                <c:formatCode>[$-409]mmm\-yy;@</c:formatCode>
                <c:ptCount val="7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</c:numCache>
            </c:numRef>
          </c:cat>
          <c:val>
            <c:numRef>
              <c:f>'CMGs Energía'!$D$17:$D$88</c:f>
              <c:numCache>
                <c:formatCode>_(* #,##0.00_);_(* \(#,##0.00\);_(* "-"??_);_(@_)</c:formatCode>
                <c:ptCount val="72"/>
                <c:pt idx="0">
                  <c:v>157.70815383588169</c:v>
                </c:pt>
                <c:pt idx="1">
                  <c:v>180.80657107564932</c:v>
                </c:pt>
                <c:pt idx="2">
                  <c:v>198.18427588969757</c:v>
                </c:pt>
                <c:pt idx="3">
                  <c:v>213.04194827402017</c:v>
                </c:pt>
                <c:pt idx="4">
                  <c:v>224.8340214996328</c:v>
                </c:pt>
                <c:pt idx="5">
                  <c:v>213.26957468117783</c:v>
                </c:pt>
                <c:pt idx="6">
                  <c:v>223.43755692061154</c:v>
                </c:pt>
                <c:pt idx="7">
                  <c:v>223.36851772718168</c:v>
                </c:pt>
                <c:pt idx="8">
                  <c:v>217.32310052680779</c:v>
                </c:pt>
                <c:pt idx="9">
                  <c:v>217.80304066234893</c:v>
                </c:pt>
                <c:pt idx="10">
                  <c:v>221.01981538358817</c:v>
                </c:pt>
                <c:pt idx="11">
                  <c:v>223.00155825599253</c:v>
                </c:pt>
                <c:pt idx="12">
                  <c:v>218.47</c:v>
                </c:pt>
                <c:pt idx="13">
                  <c:v>233.6</c:v>
                </c:pt>
                <c:pt idx="14">
                  <c:v>246.07</c:v>
                </c:pt>
                <c:pt idx="15">
                  <c:v>251.23</c:v>
                </c:pt>
                <c:pt idx="16">
                  <c:v>245.44</c:v>
                </c:pt>
                <c:pt idx="17">
                  <c:v>225.62</c:v>
                </c:pt>
                <c:pt idx="18">
                  <c:v>202.35</c:v>
                </c:pt>
                <c:pt idx="19">
                  <c:v>211.59</c:v>
                </c:pt>
                <c:pt idx="20">
                  <c:v>227.33</c:v>
                </c:pt>
                <c:pt idx="21">
                  <c:v>230.25</c:v>
                </c:pt>
                <c:pt idx="22">
                  <c:v>220.99</c:v>
                </c:pt>
                <c:pt idx="23">
                  <c:v>214.51</c:v>
                </c:pt>
                <c:pt idx="24">
                  <c:v>221.86</c:v>
                </c:pt>
                <c:pt idx="25">
                  <c:v>221.79</c:v>
                </c:pt>
                <c:pt idx="26">
                  <c:v>226.35</c:v>
                </c:pt>
                <c:pt idx="27">
                  <c:v>220.3</c:v>
                </c:pt>
                <c:pt idx="28">
                  <c:v>211.83</c:v>
                </c:pt>
                <c:pt idx="29">
                  <c:v>211.1</c:v>
                </c:pt>
                <c:pt idx="30">
                  <c:v>208.84</c:v>
                </c:pt>
                <c:pt idx="31">
                  <c:v>211.53</c:v>
                </c:pt>
                <c:pt idx="32">
                  <c:v>215.15</c:v>
                </c:pt>
                <c:pt idx="33">
                  <c:v>218.13</c:v>
                </c:pt>
                <c:pt idx="34">
                  <c:v>213.24</c:v>
                </c:pt>
                <c:pt idx="35">
                  <c:v>208.06</c:v>
                </c:pt>
                <c:pt idx="36">
                  <c:v>212.67</c:v>
                </c:pt>
                <c:pt idx="37">
                  <c:v>205.39</c:v>
                </c:pt>
                <c:pt idx="38">
                  <c:v>209.7</c:v>
                </c:pt>
                <c:pt idx="39">
                  <c:v>207.76</c:v>
                </c:pt>
                <c:pt idx="40">
                  <c:v>210.78</c:v>
                </c:pt>
                <c:pt idx="41">
                  <c:v>212.95</c:v>
                </c:pt>
                <c:pt idx="42">
                  <c:v>215.69</c:v>
                </c:pt>
                <c:pt idx="43">
                  <c:v>207.54</c:v>
                </c:pt>
                <c:pt idx="44">
                  <c:v>204.87</c:v>
                </c:pt>
                <c:pt idx="45">
                  <c:v>201.37</c:v>
                </c:pt>
                <c:pt idx="46">
                  <c:v>176</c:v>
                </c:pt>
                <c:pt idx="47">
                  <c:v>157.66999999999999</c:v>
                </c:pt>
                <c:pt idx="48">
                  <c:v>127.47</c:v>
                </c:pt>
                <c:pt idx="49">
                  <c:v>106.63</c:v>
                </c:pt>
                <c:pt idx="50">
                  <c:v>126.58</c:v>
                </c:pt>
                <c:pt idx="51">
                  <c:v>121.28</c:v>
                </c:pt>
                <c:pt idx="52">
                  <c:v>126.82</c:v>
                </c:pt>
                <c:pt idx="53">
                  <c:v>134.46</c:v>
                </c:pt>
                <c:pt idx="54">
                  <c:v>133.6</c:v>
                </c:pt>
                <c:pt idx="55">
                  <c:v>118.86</c:v>
                </c:pt>
                <c:pt idx="56">
                  <c:v>100.53</c:v>
                </c:pt>
                <c:pt idx="57">
                  <c:v>98.95</c:v>
                </c:pt>
                <c:pt idx="58">
                  <c:v>99.37</c:v>
                </c:pt>
                <c:pt idx="59">
                  <c:v>93.56</c:v>
                </c:pt>
                <c:pt idx="60">
                  <c:v>76.209999999999994</c:v>
                </c:pt>
                <c:pt idx="61">
                  <c:v>68.180000000000007</c:v>
                </c:pt>
                <c:pt idx="62">
                  <c:v>70.84</c:v>
                </c:pt>
                <c:pt idx="63">
                  <c:v>77.38</c:v>
                </c:pt>
                <c:pt idx="64">
                  <c:v>82.03</c:v>
                </c:pt>
                <c:pt idx="65">
                  <c:v>93.93</c:v>
                </c:pt>
                <c:pt idx="66">
                  <c:v>100.51</c:v>
                </c:pt>
                <c:pt idx="67">
                  <c:v>98.15</c:v>
                </c:pt>
                <c:pt idx="68">
                  <c:v>99.18</c:v>
                </c:pt>
                <c:pt idx="69">
                  <c:v>103.27</c:v>
                </c:pt>
                <c:pt idx="70">
                  <c:v>110.67</c:v>
                </c:pt>
                <c:pt idx="71">
                  <c:v>106.79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C-4088-B74C-0028E2F6D5B8}"/>
            </c:ext>
          </c:extLst>
        </c:ser>
        <c:ser>
          <c:idx val="1"/>
          <c:order val="1"/>
          <c:tx>
            <c:strRef>
              <c:f>'CMGs Energía'!$F$15:$F$16</c:f>
              <c:strCache>
                <c:ptCount val="2"/>
                <c:pt idx="0">
                  <c:v>CMG (US$/MWh) Barra de referencia</c:v>
                </c:pt>
              </c:strCache>
            </c:strRef>
          </c:tx>
          <c:marker>
            <c:symbol val="square"/>
            <c:size val="5"/>
          </c:marker>
          <c:cat>
            <c:numRef>
              <c:f>'CMGs Energía'!$B$17:$B$88</c:f>
              <c:numCache>
                <c:formatCode>[$-409]mmm\-yy;@</c:formatCode>
                <c:ptCount val="7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</c:numCache>
            </c:numRef>
          </c:cat>
          <c:val>
            <c:numRef>
              <c:f>'CMGs Energía'!$F$17:$F$88</c:f>
              <c:numCache>
                <c:formatCode>_(* #,##0.000_);_(* \(#,##0.000\);_(* "-"??_);_(@_)</c:formatCode>
                <c:ptCount val="72"/>
                <c:pt idx="0">
                  <c:v>140.6387133768572</c:v>
                </c:pt>
                <c:pt idx="1">
                  <c:v>147.6136607732879</c:v>
                </c:pt>
                <c:pt idx="2">
                  <c:v>178.8140270979649</c:v>
                </c:pt>
                <c:pt idx="3">
                  <c:v>195.56215781752604</c:v>
                </c:pt>
                <c:pt idx="4">
                  <c:v>210.33153719619136</c:v>
                </c:pt>
                <c:pt idx="5">
                  <c:v>197.62986647871324</c:v>
                </c:pt>
                <c:pt idx="6">
                  <c:v>206.80619923969013</c:v>
                </c:pt>
                <c:pt idx="7">
                  <c:v>201.33243097020235</c:v>
                </c:pt>
                <c:pt idx="8">
                  <c:v>185.52208682597609</c:v>
                </c:pt>
                <c:pt idx="9">
                  <c:v>198.53460986477705</c:v>
                </c:pt>
                <c:pt idx="10">
                  <c:v>187.63583739021976</c:v>
                </c:pt>
                <c:pt idx="11">
                  <c:v>178.74502613099779</c:v>
                </c:pt>
                <c:pt idx="12">
                  <c:v>178.22299814069342</c:v>
                </c:pt>
                <c:pt idx="13">
                  <c:v>192.87138584592299</c:v>
                </c:pt>
                <c:pt idx="14">
                  <c:v>203.52971609189439</c:v>
                </c:pt>
                <c:pt idx="15">
                  <c:v>194.68831169846467</c:v>
                </c:pt>
                <c:pt idx="16">
                  <c:v>198.04575076859453</c:v>
                </c:pt>
                <c:pt idx="17">
                  <c:v>202.79145981480173</c:v>
                </c:pt>
                <c:pt idx="18">
                  <c:v>187.40704142951958</c:v>
                </c:pt>
                <c:pt idx="19">
                  <c:v>183.59391528846967</c:v>
                </c:pt>
                <c:pt idx="20">
                  <c:v>197.5185585215138</c:v>
                </c:pt>
                <c:pt idx="21">
                  <c:v>205.27480910629046</c:v>
                </c:pt>
                <c:pt idx="22">
                  <c:v>197.0297305623065</c:v>
                </c:pt>
                <c:pt idx="23">
                  <c:v>183.53791775508054</c:v>
                </c:pt>
                <c:pt idx="24">
                  <c:v>194.4</c:v>
                </c:pt>
                <c:pt idx="25">
                  <c:v>205.3</c:v>
                </c:pt>
                <c:pt idx="26">
                  <c:v>209.2</c:v>
                </c:pt>
                <c:pt idx="27">
                  <c:v>210.1</c:v>
                </c:pt>
                <c:pt idx="28">
                  <c:v>198.70000000000002</c:v>
                </c:pt>
                <c:pt idx="29">
                  <c:v>179.6</c:v>
                </c:pt>
                <c:pt idx="30">
                  <c:v>179.8</c:v>
                </c:pt>
                <c:pt idx="31">
                  <c:v>199.6</c:v>
                </c:pt>
                <c:pt idx="32">
                  <c:v>193.4</c:v>
                </c:pt>
                <c:pt idx="33">
                  <c:v>164.9</c:v>
                </c:pt>
                <c:pt idx="34">
                  <c:v>157.9</c:v>
                </c:pt>
                <c:pt idx="35">
                  <c:v>137.69576751166588</c:v>
                </c:pt>
                <c:pt idx="36">
                  <c:v>134.74570469833898</c:v>
                </c:pt>
                <c:pt idx="37">
                  <c:v>146.86871424865095</c:v>
                </c:pt>
                <c:pt idx="38">
                  <c:v>148.4498231959447</c:v>
                </c:pt>
                <c:pt idx="39">
                  <c:v>165.04716989858247</c:v>
                </c:pt>
                <c:pt idx="40">
                  <c:v>156.39838040733372</c:v>
                </c:pt>
                <c:pt idx="41">
                  <c:v>166.99892823794039</c:v>
                </c:pt>
                <c:pt idx="42">
                  <c:v>187.95258139113238</c:v>
                </c:pt>
                <c:pt idx="43">
                  <c:v>171.81717212512851</c:v>
                </c:pt>
                <c:pt idx="44">
                  <c:v>170.06771792423086</c:v>
                </c:pt>
                <c:pt idx="45">
                  <c:v>171.42941646209812</c:v>
                </c:pt>
                <c:pt idx="46">
                  <c:v>145.31269459206709</c:v>
                </c:pt>
                <c:pt idx="47">
                  <c:v>107.60107696846907</c:v>
                </c:pt>
                <c:pt idx="48">
                  <c:v>105.54602783020871</c:v>
                </c:pt>
                <c:pt idx="49">
                  <c:v>95.7</c:v>
                </c:pt>
                <c:pt idx="50">
                  <c:v>100.8</c:v>
                </c:pt>
                <c:pt idx="51">
                  <c:v>99.8</c:v>
                </c:pt>
                <c:pt idx="52">
                  <c:v>108.1</c:v>
                </c:pt>
                <c:pt idx="53">
                  <c:v>112.6</c:v>
                </c:pt>
                <c:pt idx="54">
                  <c:v>112.6</c:v>
                </c:pt>
                <c:pt idx="55">
                  <c:v>99.9</c:v>
                </c:pt>
                <c:pt idx="56">
                  <c:v>85.4</c:v>
                </c:pt>
                <c:pt idx="57">
                  <c:v>87.1</c:v>
                </c:pt>
                <c:pt idx="58">
                  <c:v>74.2</c:v>
                </c:pt>
                <c:pt idx="59">
                  <c:v>65.400000000000006</c:v>
                </c:pt>
                <c:pt idx="60">
                  <c:v>50.8</c:v>
                </c:pt>
                <c:pt idx="61">
                  <c:v>54.7</c:v>
                </c:pt>
                <c:pt idx="62">
                  <c:v>60.5</c:v>
                </c:pt>
                <c:pt idx="63">
                  <c:v>70.099999999999994</c:v>
                </c:pt>
                <c:pt idx="64">
                  <c:v>71.721337724473898</c:v>
                </c:pt>
                <c:pt idx="65">
                  <c:v>83.819537167195421</c:v>
                </c:pt>
                <c:pt idx="66">
                  <c:v>95.330991917385518</c:v>
                </c:pt>
                <c:pt idx="67">
                  <c:v>76.63147063622128</c:v>
                </c:pt>
                <c:pt idx="68">
                  <c:v>96.112633616043027</c:v>
                </c:pt>
                <c:pt idx="69">
                  <c:v>76.416535755019467</c:v>
                </c:pt>
                <c:pt idx="70">
                  <c:v>74.136716391506965</c:v>
                </c:pt>
                <c:pt idx="71">
                  <c:v>75.724368516569712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C-4088-B74C-0028E2F6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21176"/>
        <c:axId val="455209024"/>
      </c:lineChart>
      <c:dateAx>
        <c:axId val="4552211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55209024"/>
        <c:crosses val="autoZero"/>
        <c:auto val="1"/>
        <c:lblOffset val="100"/>
        <c:baseTimeUnit val="months"/>
      </c:dateAx>
      <c:valAx>
        <c:axId val="45520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DO" b="0"/>
                  <a:t>US$/MWh</a:t>
                </a:r>
              </a:p>
            </c:rich>
          </c:tx>
          <c:layout>
            <c:manualLayout>
              <c:xMode val="edge"/>
              <c:yMode val="edge"/>
              <c:x val="0"/>
              <c:y val="3.5968524916025028E-2"/>
            </c:manualLayout>
          </c:layout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5221176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497418</xdr:colOff>
      <xdr:row>2</xdr:row>
      <xdr:rowOff>6353</xdr:rowOff>
    </xdr:from>
    <xdr:to>
      <xdr:col>4</xdr:col>
      <xdr:colOff>1195918</xdr:colOff>
      <xdr:row>8</xdr:row>
      <xdr:rowOff>116418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7918" y="387353"/>
          <a:ext cx="1905000" cy="12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31751</xdr:colOff>
      <xdr:row>14</xdr:row>
      <xdr:rowOff>1</xdr:rowOff>
    </xdr:from>
    <xdr:to>
      <xdr:col>15</xdr:col>
      <xdr:colOff>666751</xdr:colOff>
      <xdr:row>35</xdr:row>
      <xdr:rowOff>116416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592665</xdr:colOff>
      <xdr:row>0</xdr:row>
      <xdr:rowOff>133351</xdr:rowOff>
    </xdr:from>
    <xdr:to>
      <xdr:col>3</xdr:col>
      <xdr:colOff>1195916</xdr:colOff>
      <xdr:row>7</xdr:row>
      <xdr:rowOff>162521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8" y="323851"/>
          <a:ext cx="1809751" cy="136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1015999</xdr:colOff>
      <xdr:row>0</xdr:row>
      <xdr:rowOff>52916</xdr:rowOff>
    </xdr:from>
    <xdr:to>
      <xdr:col>3</xdr:col>
      <xdr:colOff>1058332</xdr:colOff>
      <xdr:row>4</xdr:row>
      <xdr:rowOff>173104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814916"/>
          <a:ext cx="1248833" cy="882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b\D\DATA_USERS\My%20Documents-marias\Detalles%20CMPP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tencia%20Firme\A&#241;o%202009\01%20Enero%2009\OC-GC-PF02-2009\TE%20Potencia\A&#241;o%202007\12%20Diciembre\OC-GC-PF01-2008\TE%20Potencia\Val_Diciembre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1"/>
      <sheetName val="Ene"/>
      <sheetName val="Feb"/>
      <sheetName val="Mar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D12">
            <v>300.89999999999998</v>
          </cell>
        </row>
        <row r="13">
          <cell r="D13">
            <v>226.23</v>
          </cell>
        </row>
        <row r="14">
          <cell r="D14">
            <v>218.803</v>
          </cell>
        </row>
        <row r="15">
          <cell r="D15">
            <v>1.02</v>
          </cell>
        </row>
        <row r="16">
          <cell r="D16">
            <v>38.524799999999999</v>
          </cell>
        </row>
        <row r="17">
          <cell r="D17">
            <v>37.334800000000001</v>
          </cell>
        </row>
        <row r="19">
          <cell r="D19">
            <v>316.7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Facturación"/>
      <sheetName val="Resumen"/>
      <sheetName val="CONTRATOS"/>
      <sheetName val="Detalle Contratos"/>
    </sheetNames>
    <sheetDataSet>
      <sheetData sheetId="0" refreshError="1"/>
      <sheetData sheetId="1" refreshError="1">
        <row r="95">
          <cell r="G95">
            <v>576.40778293234632</v>
          </cell>
          <cell r="I95">
            <v>151288338.72269702</v>
          </cell>
        </row>
        <row r="178">
          <cell r="G178">
            <v>529.81916537764471</v>
          </cell>
          <cell r="I178">
            <v>147004241.13903785</v>
          </cell>
        </row>
        <row r="253">
          <cell r="G253">
            <v>504.21344977600126</v>
          </cell>
          <cell r="I253">
            <v>133462677.66035378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112"/>
  <sheetViews>
    <sheetView tabSelected="1" topLeftCell="A5" zoomScale="90" zoomScaleNormal="90" workbookViewId="0">
      <pane xSplit="2" ySplit="12" topLeftCell="C17" activePane="bottomRight" state="frozen"/>
      <selection activeCell="A5" sqref="A5"/>
      <selection pane="topRight" activeCell="C5" sqref="C5"/>
      <selection pane="bottomLeft" activeCell="A17" sqref="A17"/>
      <selection pane="bottomRight" activeCell="G107" sqref="G107"/>
    </sheetView>
  </sheetViews>
  <sheetFormatPr baseColWidth="10" defaultColWidth="11.42578125" defaultRowHeight="15" x14ac:dyDescent="0.25"/>
  <cols>
    <col min="1" max="1" width="6.85546875" style="1" customWidth="1"/>
    <col min="2" max="2" width="9" style="1" customWidth="1"/>
    <col min="3" max="3" width="25" style="1" customWidth="1"/>
    <col min="4" max="4" width="18.140625" style="1" customWidth="1"/>
    <col min="5" max="5" width="18.85546875" style="1" customWidth="1"/>
    <col min="6" max="6" width="21" style="1" customWidth="1"/>
    <col min="7" max="7" width="18.7109375" style="1" customWidth="1"/>
    <col min="8" max="16384" width="11.42578125" style="1"/>
  </cols>
  <sheetData>
    <row r="10" spans="2:7" ht="21" x14ac:dyDescent="0.35">
      <c r="B10" s="28" t="s">
        <v>0</v>
      </c>
      <c r="C10" s="28"/>
      <c r="D10" s="28"/>
      <c r="E10" s="28"/>
      <c r="F10" s="28"/>
      <c r="G10" s="28"/>
    </row>
    <row r="11" spans="2:7" ht="15.75" x14ac:dyDescent="0.25">
      <c r="B11" s="27" t="s">
        <v>1</v>
      </c>
      <c r="C11" s="27"/>
      <c r="D11" s="27"/>
      <c r="E11" s="27"/>
      <c r="F11" s="27"/>
      <c r="G11" s="27"/>
    </row>
    <row r="12" spans="2:7" x14ac:dyDescent="0.25">
      <c r="B12" s="29" t="s">
        <v>5</v>
      </c>
      <c r="C12" s="30"/>
      <c r="D12" s="30"/>
      <c r="E12" s="30"/>
      <c r="F12" s="30"/>
      <c r="G12" s="30"/>
    </row>
    <row r="13" spans="2:7" x14ac:dyDescent="0.25">
      <c r="B13" s="30"/>
      <c r="C13" s="30"/>
      <c r="D13" s="15"/>
    </row>
    <row r="14" spans="2:7" x14ac:dyDescent="0.25">
      <c r="B14" s="2"/>
      <c r="C14" s="3"/>
      <c r="D14" s="3"/>
    </row>
    <row r="15" spans="2:7" ht="15" customHeight="1" x14ac:dyDescent="0.25">
      <c r="B15" s="31" t="s">
        <v>2</v>
      </c>
      <c r="C15" s="31" t="s">
        <v>6</v>
      </c>
      <c r="D15" s="31" t="s">
        <v>18</v>
      </c>
      <c r="E15" s="31" t="s">
        <v>17</v>
      </c>
      <c r="F15" s="31" t="s">
        <v>4</v>
      </c>
      <c r="G15" s="31" t="s">
        <v>3</v>
      </c>
    </row>
    <row r="16" spans="2:7" x14ac:dyDescent="0.25">
      <c r="B16" s="32"/>
      <c r="C16" s="32"/>
      <c r="D16" s="32"/>
      <c r="E16" s="32"/>
      <c r="F16" s="32"/>
      <c r="G16" s="32"/>
    </row>
    <row r="17" spans="2:7" x14ac:dyDescent="0.25">
      <c r="B17" s="4">
        <v>40544</v>
      </c>
      <c r="C17" s="6">
        <v>37.538400000000003</v>
      </c>
      <c r="D17" s="5">
        <v>157.70815383588169</v>
      </c>
      <c r="E17" s="5">
        <f>C17*D17</f>
        <v>5920.1117619528613</v>
      </c>
      <c r="F17" s="6">
        <f t="shared" ref="F17:F52" si="0">+G17/C17</f>
        <v>140.6387133768572</v>
      </c>
      <c r="G17" s="5">
        <v>5279.3522782258169</v>
      </c>
    </row>
    <row r="18" spans="2:7" x14ac:dyDescent="0.25">
      <c r="B18" s="4">
        <v>40575</v>
      </c>
      <c r="C18" s="6">
        <v>37.730800000000002</v>
      </c>
      <c r="D18" s="5">
        <v>180.80657107564932</v>
      </c>
      <c r="E18" s="5">
        <f t="shared" ref="E18:E58" si="1">C18*D18</f>
        <v>6821.9765719411098</v>
      </c>
      <c r="F18" s="6">
        <f t="shared" si="0"/>
        <v>147.6136607732879</v>
      </c>
      <c r="G18" s="5">
        <v>5569.581511904772</v>
      </c>
    </row>
    <row r="19" spans="2:7" x14ac:dyDescent="0.25">
      <c r="B19" s="4">
        <v>40603</v>
      </c>
      <c r="C19" s="6">
        <v>37.8431</v>
      </c>
      <c r="D19" s="5">
        <v>198.18427588969757</v>
      </c>
      <c r="E19" s="5">
        <f t="shared" si="1"/>
        <v>7499.9073709214144</v>
      </c>
      <c r="F19" s="6">
        <f t="shared" si="0"/>
        <v>178.8140270979649</v>
      </c>
      <c r="G19" s="5">
        <v>6766.8771088709955</v>
      </c>
    </row>
    <row r="20" spans="2:7" x14ac:dyDescent="0.25">
      <c r="B20" s="4">
        <v>40634</v>
      </c>
      <c r="C20" s="6">
        <v>37.900100000000002</v>
      </c>
      <c r="D20" s="5">
        <v>213.04194827402017</v>
      </c>
      <c r="E20" s="5">
        <f t="shared" si="1"/>
        <v>8074.3111437801927</v>
      </c>
      <c r="F20" s="6">
        <f t="shared" si="0"/>
        <v>195.56215781752604</v>
      </c>
      <c r="G20" s="5">
        <v>7411.8253375000195</v>
      </c>
    </row>
    <row r="21" spans="2:7" x14ac:dyDescent="0.25">
      <c r="B21" s="4">
        <v>40664</v>
      </c>
      <c r="C21" s="6">
        <v>37.981299999999997</v>
      </c>
      <c r="D21" s="5">
        <v>224.8340214996328</v>
      </c>
      <c r="E21" s="5">
        <f t="shared" si="1"/>
        <v>8539.4884207840023</v>
      </c>
      <c r="F21" s="6">
        <f t="shared" si="0"/>
        <v>210.33153719619136</v>
      </c>
      <c r="G21" s="5">
        <v>7988.6652137097026</v>
      </c>
    </row>
    <row r="22" spans="2:7" x14ac:dyDescent="0.25">
      <c r="B22" s="4">
        <v>40695</v>
      </c>
      <c r="C22" s="6">
        <v>38.153300000000002</v>
      </c>
      <c r="D22" s="5">
        <v>213.26957468117783</v>
      </c>
      <c r="E22" s="5">
        <f t="shared" si="1"/>
        <v>8136.9380636833821</v>
      </c>
      <c r="F22" s="6">
        <f t="shared" si="0"/>
        <v>197.62986647871324</v>
      </c>
      <c r="G22" s="5">
        <v>7540.2315847222899</v>
      </c>
    </row>
    <row r="23" spans="2:7" x14ac:dyDescent="0.25">
      <c r="B23" s="4">
        <v>40725</v>
      </c>
      <c r="C23" s="6">
        <v>38.158200000000001</v>
      </c>
      <c r="D23" s="5">
        <v>223.43755692061154</v>
      </c>
      <c r="E23" s="5">
        <f t="shared" si="1"/>
        <v>8525.9749844880789</v>
      </c>
      <c r="F23" s="6">
        <f t="shared" si="0"/>
        <v>206.80619923969013</v>
      </c>
      <c r="G23" s="5">
        <v>7891.3523118279445</v>
      </c>
    </row>
    <row r="24" spans="2:7" x14ac:dyDescent="0.25">
      <c r="B24" s="4">
        <v>40756</v>
      </c>
      <c r="C24" s="6">
        <v>38.168300000000002</v>
      </c>
      <c r="D24" s="5">
        <v>223.36851772718168</v>
      </c>
      <c r="E24" s="5">
        <f t="shared" si="1"/>
        <v>8525.5965951663893</v>
      </c>
      <c r="F24" s="6">
        <f t="shared" si="0"/>
        <v>201.33243097020235</v>
      </c>
      <c r="G24" s="5">
        <v>7684.5166249999747</v>
      </c>
    </row>
    <row r="25" spans="2:7" x14ac:dyDescent="0.25">
      <c r="B25" s="4">
        <v>40787</v>
      </c>
      <c r="C25" s="6">
        <v>38.223199999999999</v>
      </c>
      <c r="D25" s="5">
        <v>217.32310052680779</v>
      </c>
      <c r="E25" s="5">
        <f t="shared" si="1"/>
        <v>8306.7843360562802</v>
      </c>
      <c r="F25" s="6">
        <f t="shared" si="0"/>
        <v>185.52208682597609</v>
      </c>
      <c r="G25" s="5">
        <v>7091.2478291666484</v>
      </c>
    </row>
    <row r="26" spans="2:7" x14ac:dyDescent="0.25">
      <c r="B26" s="4">
        <v>40817</v>
      </c>
      <c r="C26" s="6">
        <v>38.372</v>
      </c>
      <c r="D26" s="5">
        <v>217.80304066234893</v>
      </c>
      <c r="E26" s="5">
        <f t="shared" si="1"/>
        <v>8357.5382762956524</v>
      </c>
      <c r="F26" s="6">
        <f t="shared" si="0"/>
        <v>198.53460986477705</v>
      </c>
      <c r="G26" s="5">
        <v>7618.1700497312249</v>
      </c>
    </row>
    <row r="27" spans="2:7" x14ac:dyDescent="0.25">
      <c r="B27" s="4">
        <v>40848</v>
      </c>
      <c r="C27" s="6">
        <v>38.521599999999999</v>
      </c>
      <c r="D27" s="5">
        <v>221.01981538358817</v>
      </c>
      <c r="E27" s="5">
        <f t="shared" si="1"/>
        <v>8514.0369202804304</v>
      </c>
      <c r="F27" s="6">
        <f t="shared" si="0"/>
        <v>187.63583739021976</v>
      </c>
      <c r="G27" s="5">
        <v>7228.0326736110892</v>
      </c>
    </row>
    <row r="28" spans="2:7" x14ac:dyDescent="0.25">
      <c r="B28" s="4">
        <v>40878</v>
      </c>
      <c r="C28" s="6">
        <v>38.636600000000001</v>
      </c>
      <c r="D28" s="5">
        <v>223.00155825599253</v>
      </c>
      <c r="E28" s="5">
        <f t="shared" si="1"/>
        <v>8616.0220057134811</v>
      </c>
      <c r="F28" s="6">
        <f t="shared" si="0"/>
        <v>178.74502613099779</v>
      </c>
      <c r="G28" s="5">
        <v>6906.1000766129091</v>
      </c>
    </row>
    <row r="29" spans="2:7" x14ac:dyDescent="0.25">
      <c r="B29" s="4">
        <v>40909</v>
      </c>
      <c r="C29" s="6">
        <v>38.966999999999999</v>
      </c>
      <c r="D29" s="5">
        <v>218.47</v>
      </c>
      <c r="E29" s="5">
        <f t="shared" si="1"/>
        <v>8513.1204899999993</v>
      </c>
      <c r="F29" s="6">
        <f t="shared" si="0"/>
        <v>178.22299814069342</v>
      </c>
      <c r="G29" s="5">
        <v>6944.8155685483998</v>
      </c>
    </row>
    <row r="30" spans="2:7" x14ac:dyDescent="0.25">
      <c r="B30" s="4">
        <v>40940</v>
      </c>
      <c r="C30" s="6">
        <v>39.026000000000003</v>
      </c>
      <c r="D30" s="5">
        <v>233.6</v>
      </c>
      <c r="E30" s="5">
        <f t="shared" si="1"/>
        <v>9116.4736000000012</v>
      </c>
      <c r="F30" s="6">
        <f t="shared" si="0"/>
        <v>192.87138584592299</v>
      </c>
      <c r="G30" s="5">
        <v>7526.9987040229917</v>
      </c>
    </row>
    <row r="31" spans="2:7" x14ac:dyDescent="0.25">
      <c r="B31" s="4">
        <v>40969</v>
      </c>
      <c r="C31" s="6">
        <v>39.076099999999997</v>
      </c>
      <c r="D31" s="5">
        <v>246.07</v>
      </c>
      <c r="E31" s="5">
        <f t="shared" si="1"/>
        <v>9615.4559269999991</v>
      </c>
      <c r="F31" s="6">
        <f t="shared" si="0"/>
        <v>203.52971609189439</v>
      </c>
      <c r="G31" s="5">
        <v>7953.1475389784737</v>
      </c>
    </row>
    <row r="32" spans="2:7" x14ac:dyDescent="0.25">
      <c r="B32" s="4">
        <v>41000</v>
      </c>
      <c r="C32" s="6">
        <v>39.082999999999998</v>
      </c>
      <c r="D32" s="5">
        <v>251.23</v>
      </c>
      <c r="E32" s="5">
        <f t="shared" si="1"/>
        <v>9818.8220899999997</v>
      </c>
      <c r="F32" s="6">
        <f t="shared" si="0"/>
        <v>194.68831169846467</v>
      </c>
      <c r="G32" s="5">
        <v>7609.003286111094</v>
      </c>
    </row>
    <row r="33" spans="2:20" x14ac:dyDescent="0.25">
      <c r="B33" s="4">
        <v>41030</v>
      </c>
      <c r="C33" s="6">
        <v>39.090699999999998</v>
      </c>
      <c r="D33" s="5">
        <v>245.44</v>
      </c>
      <c r="E33" s="5">
        <f t="shared" si="1"/>
        <v>9594.4214080000002</v>
      </c>
      <c r="F33" s="6">
        <f t="shared" si="0"/>
        <v>198.04575076859453</v>
      </c>
      <c r="G33" s="5">
        <v>7741.7470295698977</v>
      </c>
    </row>
    <row r="34" spans="2:20" x14ac:dyDescent="0.25">
      <c r="B34" s="4">
        <v>41061</v>
      </c>
      <c r="C34" s="6">
        <v>39.131599999999999</v>
      </c>
      <c r="D34" s="5">
        <v>225.62</v>
      </c>
      <c r="E34" s="5">
        <f t="shared" si="1"/>
        <v>8828.8715919999995</v>
      </c>
      <c r="F34" s="6">
        <f t="shared" si="0"/>
        <v>202.79145981480173</v>
      </c>
      <c r="G34" s="5">
        <v>7935.5542888888949</v>
      </c>
    </row>
    <row r="35" spans="2:20" x14ac:dyDescent="0.25">
      <c r="B35" s="4">
        <v>41091</v>
      </c>
      <c r="C35" s="6">
        <v>39.145299999999999</v>
      </c>
      <c r="D35" s="5">
        <v>202.35</v>
      </c>
      <c r="E35" s="5">
        <f t="shared" si="1"/>
        <v>7921.0514549999998</v>
      </c>
      <c r="F35" s="6">
        <f t="shared" si="0"/>
        <v>187.40704142951958</v>
      </c>
      <c r="G35" s="5">
        <v>7336.1048588709727</v>
      </c>
    </row>
    <row r="36" spans="2:20" x14ac:dyDescent="0.25">
      <c r="B36" s="4">
        <v>41122</v>
      </c>
      <c r="C36" s="6">
        <v>39.171700000000001</v>
      </c>
      <c r="D36" s="5">
        <v>211.59</v>
      </c>
      <c r="E36" s="5">
        <f t="shared" si="1"/>
        <v>8288.3400030000012</v>
      </c>
      <c r="F36" s="6">
        <f t="shared" si="0"/>
        <v>183.59391528846967</v>
      </c>
      <c r="G36" s="5">
        <v>7191.6857715053475</v>
      </c>
    </row>
    <row r="37" spans="2:20" x14ac:dyDescent="0.25">
      <c r="B37" s="4">
        <v>41153</v>
      </c>
      <c r="C37" s="6">
        <v>39.294400000000003</v>
      </c>
      <c r="D37" s="5">
        <v>227.33</v>
      </c>
      <c r="E37" s="5">
        <f t="shared" si="1"/>
        <v>8932.7959520000004</v>
      </c>
      <c r="F37" s="6">
        <f t="shared" si="0"/>
        <v>197.5185585215138</v>
      </c>
      <c r="G37" s="5">
        <v>7761.3732459677722</v>
      </c>
    </row>
    <row r="38" spans="2:20" x14ac:dyDescent="0.25">
      <c r="B38" s="4">
        <v>41183</v>
      </c>
      <c r="C38" s="6">
        <v>39.548099999999998</v>
      </c>
      <c r="D38" s="5">
        <v>230.25</v>
      </c>
      <c r="E38" s="5">
        <f t="shared" si="1"/>
        <v>9105.9500250000001</v>
      </c>
      <c r="F38" s="6">
        <f t="shared" si="0"/>
        <v>205.27480910629046</v>
      </c>
      <c r="G38" s="5">
        <v>8118.228678016485</v>
      </c>
    </row>
    <row r="39" spans="2:20" x14ac:dyDescent="0.25">
      <c r="B39" s="4">
        <v>41214</v>
      </c>
      <c r="C39" s="6">
        <v>40.073</v>
      </c>
      <c r="D39" s="5">
        <v>220.99</v>
      </c>
      <c r="E39" s="5">
        <f t="shared" si="1"/>
        <v>8855.7322700000004</v>
      </c>
      <c r="F39" s="6">
        <f t="shared" si="0"/>
        <v>197.0297305623065</v>
      </c>
      <c r="G39" s="5">
        <v>7895.5723928233083</v>
      </c>
    </row>
    <row r="40" spans="2:20" x14ac:dyDescent="0.25">
      <c r="B40" s="12">
        <v>41244</v>
      </c>
      <c r="C40" s="14">
        <v>40.320599999999999</v>
      </c>
      <c r="D40" s="13">
        <v>214.51</v>
      </c>
      <c r="E40" s="5">
        <f t="shared" si="1"/>
        <v>8649.1719059999996</v>
      </c>
      <c r="F40" s="14">
        <f t="shared" si="0"/>
        <v>183.53791775508054</v>
      </c>
      <c r="G40" s="13">
        <v>7400.3589666355001</v>
      </c>
    </row>
    <row r="41" spans="2:20" x14ac:dyDescent="0.25">
      <c r="B41" s="4">
        <v>41275</v>
      </c>
      <c r="C41" s="14">
        <v>40.679012345679013</v>
      </c>
      <c r="D41" s="13">
        <v>221.86</v>
      </c>
      <c r="E41" s="5">
        <f t="shared" si="1"/>
        <v>9025.0456790123462</v>
      </c>
      <c r="F41" s="14">
        <f t="shared" si="0"/>
        <v>194.4</v>
      </c>
      <c r="G41" s="5">
        <v>7908</v>
      </c>
      <c r="H41" s="16"/>
      <c r="I41" s="18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x14ac:dyDescent="0.25">
      <c r="B42" s="4">
        <v>41306</v>
      </c>
      <c r="C42" s="14">
        <v>40.886507549926932</v>
      </c>
      <c r="D42" s="13">
        <v>221.79</v>
      </c>
      <c r="E42" s="5">
        <f t="shared" si="1"/>
        <v>9068.2185094982942</v>
      </c>
      <c r="F42" s="14">
        <f t="shared" si="0"/>
        <v>205.3</v>
      </c>
      <c r="G42" s="5">
        <v>8394</v>
      </c>
      <c r="H42" s="16"/>
      <c r="I42" s="17"/>
    </row>
    <row r="43" spans="2:20" x14ac:dyDescent="0.25">
      <c r="B43" s="4">
        <v>41334</v>
      </c>
      <c r="C43" s="14">
        <v>41.104206500956025</v>
      </c>
      <c r="D43" s="13">
        <v>226.35</v>
      </c>
      <c r="E43" s="5">
        <f t="shared" si="1"/>
        <v>9303.9371414913967</v>
      </c>
      <c r="F43" s="14">
        <f t="shared" si="0"/>
        <v>209.2</v>
      </c>
      <c r="G43" s="5">
        <v>8599</v>
      </c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25">
      <c r="B44" s="4">
        <v>41365</v>
      </c>
      <c r="C44" s="14">
        <v>41.137553545930508</v>
      </c>
      <c r="D44" s="13">
        <v>220.3</v>
      </c>
      <c r="E44" s="5">
        <f t="shared" si="1"/>
        <v>9062.6030461684913</v>
      </c>
      <c r="F44" s="14">
        <f t="shared" si="0"/>
        <v>210.1</v>
      </c>
      <c r="G44" s="5">
        <v>8643</v>
      </c>
      <c r="H44" s="16"/>
      <c r="I44" s="17"/>
    </row>
    <row r="45" spans="2:20" x14ac:dyDescent="0.25">
      <c r="B45" s="4">
        <v>41395</v>
      </c>
      <c r="C45" s="14">
        <v>41.137393054856567</v>
      </c>
      <c r="D45" s="13">
        <v>211.83</v>
      </c>
      <c r="E45" s="5">
        <f t="shared" si="1"/>
        <v>8714.1339708102678</v>
      </c>
      <c r="F45" s="14">
        <f t="shared" si="0"/>
        <v>198.70000000000002</v>
      </c>
      <c r="G45" s="5">
        <v>8174</v>
      </c>
      <c r="H45" s="16"/>
      <c r="I45" s="17"/>
    </row>
    <row r="46" spans="2:20" x14ac:dyDescent="0.25">
      <c r="B46" s="4">
        <v>41426</v>
      </c>
      <c r="C46" s="14">
        <v>41.464365256124722</v>
      </c>
      <c r="D46" s="13">
        <v>211.1</v>
      </c>
      <c r="E46" s="5">
        <f t="shared" si="1"/>
        <v>8753.1275055679289</v>
      </c>
      <c r="F46" s="14">
        <f t="shared" si="0"/>
        <v>179.6</v>
      </c>
      <c r="G46" s="5">
        <v>7447</v>
      </c>
      <c r="H46" s="16"/>
      <c r="I46" s="17"/>
    </row>
    <row r="47" spans="2:20" x14ac:dyDescent="0.25">
      <c r="B47" s="4">
        <v>41456</v>
      </c>
      <c r="C47" s="14">
        <v>41.968854282536149</v>
      </c>
      <c r="D47" s="13">
        <v>208.84</v>
      </c>
      <c r="E47" s="5">
        <f t="shared" si="1"/>
        <v>8764.7755283648494</v>
      </c>
      <c r="F47" s="14">
        <f t="shared" si="0"/>
        <v>179.8</v>
      </c>
      <c r="G47" s="5">
        <v>7546</v>
      </c>
      <c r="H47" s="16"/>
      <c r="I47" s="17"/>
    </row>
    <row r="48" spans="2:20" x14ac:dyDescent="0.25">
      <c r="B48" s="4">
        <v>41487</v>
      </c>
      <c r="C48" s="14">
        <v>42.294589178356716</v>
      </c>
      <c r="D48" s="13">
        <v>211.53</v>
      </c>
      <c r="E48" s="5">
        <f t="shared" si="1"/>
        <v>8946.5744488977962</v>
      </c>
      <c r="F48" s="14">
        <f t="shared" si="0"/>
        <v>199.6</v>
      </c>
      <c r="G48" s="13">
        <v>8442</v>
      </c>
      <c r="H48" s="16"/>
      <c r="I48" s="17"/>
    </row>
    <row r="49" spans="1:9" x14ac:dyDescent="0.25">
      <c r="B49" s="4">
        <v>41518</v>
      </c>
      <c r="C49" s="14">
        <v>42.76628748707342</v>
      </c>
      <c r="D49" s="13">
        <v>215.15</v>
      </c>
      <c r="E49" s="5">
        <f t="shared" si="1"/>
        <v>9201.1667528438466</v>
      </c>
      <c r="F49" s="14">
        <f t="shared" si="0"/>
        <v>193.4</v>
      </c>
      <c r="G49" s="5">
        <v>8271</v>
      </c>
      <c r="H49" s="16"/>
      <c r="I49" s="17"/>
    </row>
    <row r="50" spans="1:9" x14ac:dyDescent="0.25">
      <c r="B50" s="4">
        <v>41548</v>
      </c>
      <c r="C50" s="14">
        <v>42.498483929654334</v>
      </c>
      <c r="D50" s="13">
        <v>218.13</v>
      </c>
      <c r="E50" s="5">
        <f t="shared" si="1"/>
        <v>9270.1942995754998</v>
      </c>
      <c r="F50" s="14">
        <f t="shared" si="0"/>
        <v>164.9</v>
      </c>
      <c r="G50" s="5">
        <v>7008</v>
      </c>
      <c r="H50" s="16"/>
      <c r="I50" s="17"/>
    </row>
    <row r="51" spans="1:9" x14ac:dyDescent="0.25">
      <c r="B51" s="4">
        <v>41579</v>
      </c>
      <c r="C51" s="14">
        <v>42.52691576947435</v>
      </c>
      <c r="D51" s="13">
        <v>213.24</v>
      </c>
      <c r="E51" s="5">
        <f t="shared" si="1"/>
        <v>9068.4395186827114</v>
      </c>
      <c r="F51" s="14">
        <f t="shared" si="0"/>
        <v>157.9</v>
      </c>
      <c r="G51" s="5">
        <v>6715</v>
      </c>
      <c r="H51" s="16"/>
      <c r="I51" s="17"/>
    </row>
    <row r="52" spans="1:9" x14ac:dyDescent="0.25">
      <c r="B52" s="4">
        <v>41609</v>
      </c>
      <c r="C52" s="14">
        <v>42.710099999999997</v>
      </c>
      <c r="D52" s="13">
        <v>208.06</v>
      </c>
      <c r="E52" s="5">
        <f t="shared" si="1"/>
        <v>8886.263406</v>
      </c>
      <c r="F52" s="14">
        <f t="shared" si="0"/>
        <v>137.69576751166588</v>
      </c>
      <c r="G52" s="5">
        <v>5881</v>
      </c>
      <c r="H52" s="16"/>
      <c r="I52" s="17"/>
    </row>
    <row r="53" spans="1:9" x14ac:dyDescent="0.25">
      <c r="B53" s="4">
        <v>41640</v>
      </c>
      <c r="C53" s="14">
        <v>42.995100000000001</v>
      </c>
      <c r="D53" s="13">
        <v>212.67</v>
      </c>
      <c r="E53" s="5">
        <f t="shared" si="1"/>
        <v>9143.7679169999992</v>
      </c>
      <c r="F53" s="14">
        <f t="shared" ref="F53:F57" si="2">+G53/C53</f>
        <v>134.74570469833898</v>
      </c>
      <c r="G53" s="5">
        <v>5793.405048075555</v>
      </c>
    </row>
    <row r="54" spans="1:9" x14ac:dyDescent="0.25">
      <c r="B54" s="4">
        <v>41671</v>
      </c>
      <c r="C54" s="14">
        <v>43.207599999999999</v>
      </c>
      <c r="D54" s="13">
        <v>205.39</v>
      </c>
      <c r="E54" s="5">
        <f t="shared" si="1"/>
        <v>8874.4089639999984</v>
      </c>
      <c r="F54" s="14">
        <f t="shared" si="2"/>
        <v>146.86871424865095</v>
      </c>
      <c r="G54" s="5">
        <v>6345.8446577700106</v>
      </c>
    </row>
    <row r="55" spans="1:9" x14ac:dyDescent="0.25">
      <c r="B55" s="4">
        <v>41699</v>
      </c>
      <c r="C55" s="14">
        <v>43.209200000000003</v>
      </c>
      <c r="D55" s="13">
        <v>209.7</v>
      </c>
      <c r="E55" s="5">
        <f t="shared" si="1"/>
        <v>9060.9692400000004</v>
      </c>
      <c r="F55" s="14">
        <f t="shared" si="2"/>
        <v>148.4498231959447</v>
      </c>
      <c r="G55" s="5">
        <v>6414.398100438214</v>
      </c>
    </row>
    <row r="56" spans="1:9" x14ac:dyDescent="0.25">
      <c r="B56" s="4">
        <v>41730</v>
      </c>
      <c r="C56" s="14">
        <v>43.172400000000003</v>
      </c>
      <c r="D56" s="13">
        <v>207.76</v>
      </c>
      <c r="E56" s="5">
        <f t="shared" si="1"/>
        <v>8969.497824</v>
      </c>
      <c r="F56" s="14">
        <f t="shared" si="2"/>
        <v>165.04716989858247</v>
      </c>
      <c r="G56" s="5">
        <v>7125.4824377295627</v>
      </c>
    </row>
    <row r="57" spans="1:9" x14ac:dyDescent="0.25">
      <c r="B57" s="4">
        <v>41760</v>
      </c>
      <c r="C57" s="14">
        <v>43.260800000000003</v>
      </c>
      <c r="D57" s="13">
        <v>210.78</v>
      </c>
      <c r="E57" s="5">
        <f t="shared" si="1"/>
        <v>9118.5114240000003</v>
      </c>
      <c r="F57" s="14">
        <f t="shared" si="2"/>
        <v>156.39838040733372</v>
      </c>
      <c r="G57" s="5">
        <v>6765.9190551255833</v>
      </c>
    </row>
    <row r="58" spans="1:9" x14ac:dyDescent="0.25">
      <c r="A58" s="22"/>
      <c r="B58" s="4">
        <v>41791</v>
      </c>
      <c r="C58" s="23">
        <v>43.479799999999997</v>
      </c>
      <c r="D58" s="5">
        <v>212.95</v>
      </c>
      <c r="E58" s="5">
        <f t="shared" si="1"/>
        <v>9259.0234099999998</v>
      </c>
      <c r="F58" s="6">
        <f>+G58/C58</f>
        <v>166.99892823794039</v>
      </c>
      <c r="G58" s="5">
        <v>7261.08</v>
      </c>
    </row>
    <row r="59" spans="1:9" x14ac:dyDescent="0.25">
      <c r="A59" s="22"/>
      <c r="B59" s="4">
        <v>41821</v>
      </c>
      <c r="C59" s="23">
        <v>43.582069565217395</v>
      </c>
      <c r="D59" s="5">
        <v>215.69</v>
      </c>
      <c r="E59" s="5">
        <f t="shared" ref="E59:E93" si="3">C59*D59</f>
        <v>9400.2165845217405</v>
      </c>
      <c r="F59" s="6">
        <f>+G59/C59</f>
        <v>187.95258139113238</v>
      </c>
      <c r="G59" s="5">
        <v>8191.3624771505156</v>
      </c>
    </row>
    <row r="60" spans="1:9" x14ac:dyDescent="0.25">
      <c r="A60" s="22"/>
      <c r="B60" s="4">
        <v>41852</v>
      </c>
      <c r="C60" s="14">
        <v>43.577599999999997</v>
      </c>
      <c r="D60" s="5">
        <v>207.54</v>
      </c>
      <c r="E60" s="5">
        <f t="shared" si="3"/>
        <v>9044.0951039999982</v>
      </c>
      <c r="F60" s="6">
        <f>+G60/C60</f>
        <v>171.81717212512851</v>
      </c>
      <c r="G60" s="5">
        <v>7487.38</v>
      </c>
    </row>
    <row r="61" spans="1:9" x14ac:dyDescent="0.25">
      <c r="A61" s="22"/>
      <c r="B61" s="4">
        <v>41883</v>
      </c>
      <c r="C61" s="23">
        <v>43.769799999999996</v>
      </c>
      <c r="D61" s="5">
        <v>204.87</v>
      </c>
      <c r="E61" s="5">
        <f t="shared" si="3"/>
        <v>8967.1189259999992</v>
      </c>
      <c r="F61" s="6">
        <f t="shared" ref="F61:F65" si="4">+G61/C61</f>
        <v>170.06771792423086</v>
      </c>
      <c r="G61" s="5">
        <v>7443.83</v>
      </c>
    </row>
    <row r="62" spans="1:9" x14ac:dyDescent="0.25">
      <c r="A62" s="22"/>
      <c r="B62" s="4">
        <v>41913</v>
      </c>
      <c r="C62" s="23">
        <v>43.954300000000003</v>
      </c>
      <c r="D62" s="5">
        <v>201.37</v>
      </c>
      <c r="E62" s="5">
        <f t="shared" si="3"/>
        <v>8851.0773910000007</v>
      </c>
      <c r="F62" s="6">
        <f t="shared" si="4"/>
        <v>171.42941646209812</v>
      </c>
      <c r="G62" s="5">
        <v>7535.06</v>
      </c>
    </row>
    <row r="63" spans="1:9" x14ac:dyDescent="0.25">
      <c r="A63" s="22"/>
      <c r="B63" s="4">
        <v>41944</v>
      </c>
      <c r="C63" s="23">
        <v>44.1629</v>
      </c>
      <c r="D63" s="5">
        <v>176</v>
      </c>
      <c r="E63" s="5">
        <f t="shared" si="3"/>
        <v>7772.6704</v>
      </c>
      <c r="F63" s="6">
        <f t="shared" si="4"/>
        <v>145.31269459206709</v>
      </c>
      <c r="G63" s="5">
        <v>6417.43</v>
      </c>
    </row>
    <row r="64" spans="1:9" x14ac:dyDescent="0.25">
      <c r="A64" s="22"/>
      <c r="B64" s="4">
        <v>41974</v>
      </c>
      <c r="C64" s="23">
        <v>44.29346818181817</v>
      </c>
      <c r="D64" s="5">
        <v>157.66999999999999</v>
      </c>
      <c r="E64" s="5">
        <f t="shared" si="3"/>
        <v>6983.7511282272708</v>
      </c>
      <c r="F64" s="6">
        <f t="shared" si="4"/>
        <v>107.60107696846907</v>
      </c>
      <c r="G64" s="5">
        <v>4766.024879032253</v>
      </c>
    </row>
    <row r="65" spans="1:7" x14ac:dyDescent="0.25">
      <c r="A65" s="22"/>
      <c r="B65" s="4">
        <v>42005</v>
      </c>
      <c r="C65" s="23">
        <v>44.709000000000003</v>
      </c>
      <c r="D65" s="5">
        <v>127.47</v>
      </c>
      <c r="E65" s="5">
        <f t="shared" si="3"/>
        <v>5699.0562300000001</v>
      </c>
      <c r="F65" s="6">
        <f t="shared" si="4"/>
        <v>105.54602783020871</v>
      </c>
      <c r="G65" s="5">
        <v>4718.8573582608014</v>
      </c>
    </row>
    <row r="66" spans="1:7" x14ac:dyDescent="0.25">
      <c r="A66" s="22"/>
      <c r="B66" s="4">
        <v>42036</v>
      </c>
      <c r="C66" s="23">
        <v>44.874499999999998</v>
      </c>
      <c r="D66" s="5">
        <v>106.63</v>
      </c>
      <c r="E66" s="5">
        <f t="shared" si="3"/>
        <v>4784.9679349999997</v>
      </c>
      <c r="F66" s="6">
        <v>95.7</v>
      </c>
      <c r="G66" s="5">
        <f>+F66*C66</f>
        <v>4294.4896499999995</v>
      </c>
    </row>
    <row r="67" spans="1:7" x14ac:dyDescent="0.25">
      <c r="A67" s="22"/>
      <c r="B67" s="4">
        <v>42064</v>
      </c>
      <c r="C67" s="23">
        <v>44.71909545454546</v>
      </c>
      <c r="D67" s="5">
        <v>126.58</v>
      </c>
      <c r="E67" s="5">
        <f t="shared" si="3"/>
        <v>5660.543102636364</v>
      </c>
      <c r="F67" s="6">
        <v>100.8</v>
      </c>
      <c r="G67" s="5">
        <f t="shared" ref="G67:G80" si="5">+F67*C67</f>
        <v>4507.6848218181822</v>
      </c>
    </row>
    <row r="68" spans="1:7" x14ac:dyDescent="0.25">
      <c r="A68" s="22"/>
      <c r="B68" s="4">
        <v>42095</v>
      </c>
      <c r="C68" s="23">
        <v>44.769376190476194</v>
      </c>
      <c r="D68" s="5">
        <v>121.28</v>
      </c>
      <c r="E68" s="5">
        <f t="shared" si="3"/>
        <v>5429.629944380953</v>
      </c>
      <c r="F68" s="6">
        <v>99.8</v>
      </c>
      <c r="G68" s="5">
        <f t="shared" si="5"/>
        <v>4467.9837438095237</v>
      </c>
    </row>
    <row r="69" spans="1:7" x14ac:dyDescent="0.25">
      <c r="A69" s="22"/>
      <c r="B69" s="4">
        <v>42125</v>
      </c>
      <c r="C69" s="23">
        <v>44.844700000000003</v>
      </c>
      <c r="D69" s="5">
        <v>126.82</v>
      </c>
      <c r="E69" s="5">
        <f t="shared" si="3"/>
        <v>5687.2048540000005</v>
      </c>
      <c r="F69" s="6">
        <v>108.1</v>
      </c>
      <c r="G69" s="5">
        <f t="shared" si="5"/>
        <v>4847.7120700000005</v>
      </c>
    </row>
    <row r="70" spans="1:7" x14ac:dyDescent="0.25">
      <c r="A70" s="22"/>
      <c r="B70" s="4">
        <v>42156</v>
      </c>
      <c r="C70" s="23">
        <v>44.891100000000002</v>
      </c>
      <c r="D70" s="5">
        <v>134.46</v>
      </c>
      <c r="E70" s="5">
        <f t="shared" si="3"/>
        <v>6036.0573060000006</v>
      </c>
      <c r="F70" s="6">
        <v>112.6</v>
      </c>
      <c r="G70" s="5">
        <f t="shared" si="5"/>
        <v>5054.7378600000002</v>
      </c>
    </row>
    <row r="71" spans="1:7" x14ac:dyDescent="0.25">
      <c r="A71" s="22"/>
      <c r="B71" s="4">
        <v>42186</v>
      </c>
      <c r="C71" s="23">
        <v>45.0578</v>
      </c>
      <c r="D71" s="5">
        <v>133.6</v>
      </c>
      <c r="E71" s="5">
        <f t="shared" si="3"/>
        <v>6019.7220799999996</v>
      </c>
      <c r="F71" s="6">
        <v>112.6</v>
      </c>
      <c r="G71" s="5">
        <f t="shared" si="5"/>
        <v>5073.50828</v>
      </c>
    </row>
    <row r="72" spans="1:7" x14ac:dyDescent="0.25">
      <c r="A72" s="22"/>
      <c r="B72" s="4">
        <v>42217</v>
      </c>
      <c r="C72" s="23">
        <v>45.144500000000001</v>
      </c>
      <c r="D72" s="5">
        <v>118.86</v>
      </c>
      <c r="E72" s="5">
        <f t="shared" si="3"/>
        <v>5365.8752700000005</v>
      </c>
      <c r="F72" s="6">
        <v>99.9</v>
      </c>
      <c r="G72" s="5">
        <f t="shared" si="5"/>
        <v>4509.9355500000001</v>
      </c>
    </row>
    <row r="73" spans="1:7" x14ac:dyDescent="0.25">
      <c r="A73" s="22"/>
      <c r="B73" s="4">
        <v>42248</v>
      </c>
      <c r="C73" s="23">
        <v>45.226300000000002</v>
      </c>
      <c r="D73" s="5">
        <v>100.53</v>
      </c>
      <c r="E73" s="5">
        <f t="shared" si="3"/>
        <v>4546.5999390000006</v>
      </c>
      <c r="F73" s="6">
        <v>85.4</v>
      </c>
      <c r="G73" s="5">
        <f t="shared" si="5"/>
        <v>3862.3260200000004</v>
      </c>
    </row>
    <row r="74" spans="1:7" x14ac:dyDescent="0.25">
      <c r="A74" s="22"/>
      <c r="B74" s="4">
        <v>42278</v>
      </c>
      <c r="C74" s="23">
        <v>45.353099999999998</v>
      </c>
      <c r="D74" s="5">
        <v>98.95</v>
      </c>
      <c r="E74" s="5">
        <f t="shared" si="3"/>
        <v>4487.6892449999996</v>
      </c>
      <c r="F74" s="6">
        <v>87.1</v>
      </c>
      <c r="G74" s="5">
        <f t="shared" si="5"/>
        <v>3950.2550099999994</v>
      </c>
    </row>
    <row r="75" spans="1:7" x14ac:dyDescent="0.25">
      <c r="A75" s="22"/>
      <c r="B75" s="4">
        <v>42309</v>
      </c>
      <c r="C75" s="23">
        <v>45.446399999999997</v>
      </c>
      <c r="D75" s="5">
        <v>99.37</v>
      </c>
      <c r="E75" s="5">
        <f t="shared" si="3"/>
        <v>4516.0087679999997</v>
      </c>
      <c r="F75" s="6">
        <v>74.2</v>
      </c>
      <c r="G75" s="5">
        <f t="shared" si="5"/>
        <v>3372.1228799999999</v>
      </c>
    </row>
    <row r="76" spans="1:7" x14ac:dyDescent="0.25">
      <c r="A76" s="22"/>
      <c r="B76" s="4">
        <v>42339</v>
      </c>
      <c r="C76" s="23">
        <v>45.584499999999998</v>
      </c>
      <c r="D76" s="5">
        <v>93.56</v>
      </c>
      <c r="E76" s="5">
        <f t="shared" si="3"/>
        <v>4264.8858199999995</v>
      </c>
      <c r="F76" s="6">
        <v>65.400000000000006</v>
      </c>
      <c r="G76" s="5">
        <f t="shared" si="5"/>
        <v>2981.2263000000003</v>
      </c>
    </row>
    <row r="77" spans="1:7" x14ac:dyDescent="0.25">
      <c r="A77" s="22"/>
      <c r="B77" s="4">
        <v>42370</v>
      </c>
      <c r="C77" s="23">
        <v>45.670499999999997</v>
      </c>
      <c r="D77" s="5">
        <v>76.209999999999994</v>
      </c>
      <c r="E77" s="5">
        <f t="shared" si="3"/>
        <v>3480.5488049999994</v>
      </c>
      <c r="F77" s="6">
        <v>50.8</v>
      </c>
      <c r="G77" s="5">
        <f t="shared" si="5"/>
        <v>2320.0613999999996</v>
      </c>
    </row>
    <row r="78" spans="1:7" x14ac:dyDescent="0.25">
      <c r="A78" s="22"/>
      <c r="B78" s="4">
        <v>42401</v>
      </c>
      <c r="C78" s="23">
        <v>45.7712</v>
      </c>
      <c r="D78" s="5">
        <v>68.180000000000007</v>
      </c>
      <c r="E78" s="5">
        <f t="shared" si="3"/>
        <v>3120.6804160000002</v>
      </c>
      <c r="F78" s="6">
        <v>54.7</v>
      </c>
      <c r="G78" s="5">
        <f t="shared" si="5"/>
        <v>2503.6846399999999</v>
      </c>
    </row>
    <row r="79" spans="1:7" x14ac:dyDescent="0.25">
      <c r="A79" s="22"/>
      <c r="B79" s="4">
        <v>42430</v>
      </c>
      <c r="C79" s="23">
        <v>45.811</v>
      </c>
      <c r="D79" s="5">
        <v>70.84</v>
      </c>
      <c r="E79" s="5">
        <f t="shared" si="3"/>
        <v>3245.2512400000001</v>
      </c>
      <c r="F79" s="6">
        <v>60.5</v>
      </c>
      <c r="G79" s="5">
        <f t="shared" si="5"/>
        <v>2771.5655000000002</v>
      </c>
    </row>
    <row r="80" spans="1:7" x14ac:dyDescent="0.25">
      <c r="A80" s="22"/>
      <c r="B80" s="4">
        <v>42461</v>
      </c>
      <c r="C80" s="23">
        <v>45.857799999999997</v>
      </c>
      <c r="D80" s="5">
        <v>77.38</v>
      </c>
      <c r="E80" s="5">
        <f t="shared" si="3"/>
        <v>3548.4765639999996</v>
      </c>
      <c r="F80" s="6">
        <v>70.099999999999994</v>
      </c>
      <c r="G80" s="5">
        <f t="shared" si="5"/>
        <v>3214.6317799999997</v>
      </c>
    </row>
    <row r="81" spans="1:7" x14ac:dyDescent="0.25">
      <c r="A81" s="22"/>
      <c r="B81" s="4">
        <v>42491</v>
      </c>
      <c r="C81" s="23">
        <v>45.897399999999998</v>
      </c>
      <c r="D81" s="5">
        <v>82.03</v>
      </c>
      <c r="E81" s="5">
        <f t="shared" si="3"/>
        <v>3764.963722</v>
      </c>
      <c r="F81" s="6">
        <f>+G81/C81</f>
        <v>71.721337724473898</v>
      </c>
      <c r="G81" s="5">
        <v>3291.8229260752678</v>
      </c>
    </row>
    <row r="82" spans="1:7" x14ac:dyDescent="0.25">
      <c r="A82" s="22"/>
      <c r="B82" s="4">
        <v>42522</v>
      </c>
      <c r="C82" s="23">
        <v>45.955399999999997</v>
      </c>
      <c r="D82" s="5">
        <v>93.93</v>
      </c>
      <c r="E82" s="5">
        <f t="shared" si="3"/>
        <v>4316.5907219999999</v>
      </c>
      <c r="F82" s="6">
        <f t="shared" ref="F82:F107" si="6">+G82/C82</f>
        <v>83.819537167195421</v>
      </c>
      <c r="G82" s="5">
        <v>3851.9603583333324</v>
      </c>
    </row>
    <row r="83" spans="1:7" x14ac:dyDescent="0.25">
      <c r="A83" s="22"/>
      <c r="B83" s="4">
        <v>42552</v>
      </c>
      <c r="C83" s="23">
        <v>45.999299999999998</v>
      </c>
      <c r="D83" s="5">
        <v>100.51</v>
      </c>
      <c r="E83" s="5">
        <f t="shared" si="3"/>
        <v>4623.3896430000004</v>
      </c>
      <c r="F83" s="6">
        <f t="shared" si="6"/>
        <v>95.330991917385518</v>
      </c>
      <c r="G83" s="5">
        <v>4385.1588965053916</v>
      </c>
    </row>
    <row r="84" spans="1:7" x14ac:dyDescent="0.25">
      <c r="A84" s="22"/>
      <c r="B84" s="4">
        <v>42583</v>
      </c>
      <c r="C84" s="23">
        <v>46.008899999999997</v>
      </c>
      <c r="D84" s="5">
        <v>98.15</v>
      </c>
      <c r="E84" s="5">
        <f t="shared" si="3"/>
        <v>4515.7735350000003</v>
      </c>
      <c r="F84" s="6">
        <f t="shared" si="6"/>
        <v>76.63147063622128</v>
      </c>
      <c r="G84" s="5">
        <v>3525.729669354841</v>
      </c>
    </row>
    <row r="85" spans="1:7" x14ac:dyDescent="0.25">
      <c r="A85" s="22"/>
      <c r="B85" s="4">
        <v>42614</v>
      </c>
      <c r="C85" s="23">
        <v>46.195799999999998</v>
      </c>
      <c r="D85" s="5">
        <v>99.18</v>
      </c>
      <c r="E85" s="5">
        <f t="shared" si="3"/>
        <v>4581.6994439999999</v>
      </c>
      <c r="F85" s="6">
        <f t="shared" si="6"/>
        <v>96.112633616043027</v>
      </c>
      <c r="G85" s="5">
        <v>4440</v>
      </c>
    </row>
    <row r="86" spans="1:7" x14ac:dyDescent="0.25">
      <c r="A86" s="22"/>
      <c r="B86" s="4">
        <v>42644</v>
      </c>
      <c r="C86" s="23">
        <v>46.469000000000001</v>
      </c>
      <c r="D86" s="5">
        <v>103.27</v>
      </c>
      <c r="E86" s="5">
        <f t="shared" si="3"/>
        <v>4798.8536299999996</v>
      </c>
      <c r="F86" s="6">
        <f t="shared" si="6"/>
        <v>76.416535755019467</v>
      </c>
      <c r="G86" s="5">
        <v>3551</v>
      </c>
    </row>
    <row r="87" spans="1:7" x14ac:dyDescent="0.25">
      <c r="A87" s="22"/>
      <c r="B87" s="4">
        <v>42675</v>
      </c>
      <c r="C87" s="23">
        <v>46.466045000000001</v>
      </c>
      <c r="D87" s="5">
        <v>110.67</v>
      </c>
      <c r="E87" s="5">
        <f t="shared" si="3"/>
        <v>5142.3972001500006</v>
      </c>
      <c r="F87" s="6">
        <f t="shared" si="6"/>
        <v>74.136716391506965</v>
      </c>
      <c r="G87" s="5">
        <v>3444.84</v>
      </c>
    </row>
    <row r="88" spans="1:7" x14ac:dyDescent="0.25">
      <c r="A88" s="22"/>
      <c r="B88" s="4">
        <v>42705</v>
      </c>
      <c r="C88" s="23">
        <v>46.64482608695652</v>
      </c>
      <c r="D88" s="5">
        <v>106.79</v>
      </c>
      <c r="E88" s="5">
        <f t="shared" si="3"/>
        <v>4981.2009778260872</v>
      </c>
      <c r="F88" s="6">
        <f t="shared" si="6"/>
        <v>75.724368516569712</v>
      </c>
      <c r="G88" s="5">
        <v>3532.15</v>
      </c>
    </row>
    <row r="89" spans="1:7" x14ac:dyDescent="0.25">
      <c r="A89" s="22"/>
      <c r="B89" s="4">
        <v>42736</v>
      </c>
      <c r="C89" s="23">
        <v>46.789700000000003</v>
      </c>
      <c r="D89" s="5">
        <v>121.05</v>
      </c>
      <c r="E89" s="5">
        <f t="shared" si="3"/>
        <v>5663.8931849999999</v>
      </c>
      <c r="F89" s="6">
        <f t="shared" si="6"/>
        <v>91.355956721862725</v>
      </c>
      <c r="G89" s="5">
        <v>4274.5178082289403</v>
      </c>
    </row>
    <row r="90" spans="1:7" x14ac:dyDescent="0.25">
      <c r="A90" s="22"/>
      <c r="B90" s="4">
        <v>42767</v>
      </c>
      <c r="C90" s="23">
        <v>47.145499999999998</v>
      </c>
      <c r="D90" s="5">
        <v>123.21</v>
      </c>
      <c r="E90" s="5">
        <f t="shared" si="3"/>
        <v>5808.7970549999991</v>
      </c>
      <c r="F90" s="6">
        <f t="shared" si="6"/>
        <v>97.738075280372655</v>
      </c>
      <c r="G90" s="5">
        <v>4607.9104281308091</v>
      </c>
    </row>
    <row r="91" spans="1:7" x14ac:dyDescent="0.25">
      <c r="A91" s="22"/>
      <c r="B91" s="4">
        <v>42795</v>
      </c>
      <c r="C91" s="23">
        <v>47.3459</v>
      </c>
      <c r="D91" s="5">
        <v>123.97</v>
      </c>
      <c r="E91" s="5">
        <f t="shared" si="3"/>
        <v>5869.4712229999996</v>
      </c>
      <c r="F91" s="6">
        <f t="shared" si="6"/>
        <v>92.066660186275541</v>
      </c>
      <c r="G91" s="5">
        <v>4358.9788865133833</v>
      </c>
    </row>
    <row r="92" spans="1:7" x14ac:dyDescent="0.25">
      <c r="A92" s="22"/>
      <c r="B92" s="4">
        <v>42826</v>
      </c>
      <c r="C92" s="23">
        <v>47.376199999999997</v>
      </c>
      <c r="D92" s="5">
        <v>117.44</v>
      </c>
      <c r="E92" s="5">
        <f t="shared" si="3"/>
        <v>5563.8609279999991</v>
      </c>
      <c r="F92" s="6">
        <f t="shared" si="6"/>
        <v>84.243311079777285</v>
      </c>
      <c r="G92" s="5">
        <v>3991.1279543777446</v>
      </c>
    </row>
    <row r="93" spans="1:7" x14ac:dyDescent="0.25">
      <c r="A93" s="22"/>
      <c r="B93" s="4">
        <v>42856</v>
      </c>
      <c r="C93" s="23">
        <v>47.434800000000003</v>
      </c>
      <c r="D93" s="5">
        <v>119.8</v>
      </c>
      <c r="E93" s="5">
        <f t="shared" si="3"/>
        <v>5682.6890400000002</v>
      </c>
      <c r="F93" s="6">
        <f t="shared" si="6"/>
        <v>84.376632663074076</v>
      </c>
      <c r="G93" s="5">
        <v>4002.3886950463866</v>
      </c>
    </row>
    <row r="94" spans="1:7" x14ac:dyDescent="0.25">
      <c r="A94" s="22"/>
      <c r="B94" s="4">
        <v>42887</v>
      </c>
      <c r="C94" s="23">
        <v>47.508166666666682</v>
      </c>
      <c r="D94" s="5">
        <v>118.37</v>
      </c>
      <c r="E94" s="5">
        <f>C94*D94</f>
        <v>5623.5416883333355</v>
      </c>
      <c r="F94" s="6">
        <f t="shared" si="6"/>
        <v>90.680919208788183</v>
      </c>
      <c r="G94" s="5">
        <v>4308.0842232576451</v>
      </c>
    </row>
    <row r="95" spans="1:7" x14ac:dyDescent="0.25">
      <c r="A95" s="22"/>
      <c r="B95" s="4">
        <v>42917</v>
      </c>
      <c r="C95" s="23">
        <v>47.554200000000002</v>
      </c>
      <c r="D95" s="5">
        <v>114.04</v>
      </c>
      <c r="E95" s="5">
        <f>C95*D95</f>
        <v>5423.0809680000002</v>
      </c>
      <c r="F95" s="6">
        <f t="shared" si="6"/>
        <v>89.359262648882535</v>
      </c>
      <c r="G95" s="5">
        <v>4249.4082478574901</v>
      </c>
    </row>
    <row r="96" spans="1:7" x14ac:dyDescent="0.25">
      <c r="A96" s="22"/>
      <c r="B96" s="4">
        <v>42948</v>
      </c>
      <c r="C96" s="23">
        <v>47.554200000000002</v>
      </c>
      <c r="D96" s="5">
        <v>120.09</v>
      </c>
      <c r="E96" s="5">
        <f t="shared" ref="E96:E107" si="7">C96*D96</f>
        <v>5710.7838780000002</v>
      </c>
      <c r="F96" s="6">
        <f t="shared" si="6"/>
        <v>89.375281258017168</v>
      </c>
      <c r="G96" s="5">
        <v>4250.17</v>
      </c>
    </row>
    <row r="97" spans="1:7" x14ac:dyDescent="0.25">
      <c r="A97" s="22"/>
      <c r="B97" s="4">
        <v>42979</v>
      </c>
      <c r="C97" s="23">
        <v>47.627036363636371</v>
      </c>
      <c r="D97" s="5">
        <v>122.42</v>
      </c>
      <c r="E97" s="5">
        <f t="shared" si="7"/>
        <v>5830.5017916363649</v>
      </c>
      <c r="F97" s="6">
        <f t="shared" si="6"/>
        <v>88.360946246345165</v>
      </c>
      <c r="G97" s="5">
        <v>4208.37</v>
      </c>
    </row>
    <row r="98" spans="1:7" x14ac:dyDescent="0.25">
      <c r="A98" s="22"/>
      <c r="B98" s="4">
        <v>43009</v>
      </c>
      <c r="C98" s="23">
        <v>47.825000000000003</v>
      </c>
      <c r="D98" s="5">
        <v>128.51</v>
      </c>
      <c r="E98" s="5">
        <f t="shared" si="7"/>
        <v>6145.9907499999999</v>
      </c>
      <c r="F98" s="6">
        <f t="shared" si="6"/>
        <v>93.811813904861467</v>
      </c>
      <c r="G98" s="5">
        <v>4486.55</v>
      </c>
    </row>
    <row r="99" spans="1:7" x14ac:dyDescent="0.25">
      <c r="A99" s="22"/>
      <c r="B99" s="4">
        <v>43040</v>
      </c>
      <c r="C99" s="23">
        <v>47.968577272727288</v>
      </c>
      <c r="D99" s="5">
        <v>129.83000000000001</v>
      </c>
      <c r="E99" s="5">
        <f t="shared" si="7"/>
        <v>6227.7603873181843</v>
      </c>
      <c r="F99" s="6">
        <f t="shared" si="6"/>
        <v>93.874162129052834</v>
      </c>
      <c r="G99" s="5">
        <v>4503.01</v>
      </c>
    </row>
    <row r="100" spans="1:7" x14ac:dyDescent="0.25">
      <c r="A100" s="22"/>
      <c r="B100" s="4">
        <v>43070</v>
      </c>
      <c r="C100" s="23">
        <v>48.084000000000003</v>
      </c>
      <c r="D100" s="5">
        <v>141.47999999999999</v>
      </c>
      <c r="E100" s="5">
        <f t="shared" si="7"/>
        <v>6802.9243200000001</v>
      </c>
      <c r="F100" s="6">
        <f t="shared" si="6"/>
        <v>103.60223775060309</v>
      </c>
      <c r="G100" s="5">
        <v>4981.6099999999997</v>
      </c>
    </row>
    <row r="101" spans="1:7" x14ac:dyDescent="0.25">
      <c r="A101" s="22"/>
      <c r="B101" s="4">
        <v>43101</v>
      </c>
      <c r="C101" s="23">
        <v>48.5824</v>
      </c>
      <c r="D101" s="5">
        <v>139.41999999999999</v>
      </c>
      <c r="E101" s="5">
        <f t="shared" si="7"/>
        <v>6773.3582079999996</v>
      </c>
      <c r="F101" s="6">
        <f t="shared" si="6"/>
        <v>95.61944406412745</v>
      </c>
      <c r="G101" s="5">
        <v>4645.4220793010654</v>
      </c>
    </row>
    <row r="102" spans="1:7" x14ac:dyDescent="0.25">
      <c r="A102" s="22"/>
      <c r="B102" s="4">
        <v>43132</v>
      </c>
      <c r="C102" s="23">
        <v>48.900599999999997</v>
      </c>
      <c r="D102" s="5">
        <v>144.57</v>
      </c>
      <c r="E102" s="5">
        <f t="shared" si="7"/>
        <v>7069.5597419999995</v>
      </c>
      <c r="F102" s="6">
        <f t="shared" si="6"/>
        <v>89.311489087532678</v>
      </c>
      <c r="G102" s="5">
        <v>4367.3854032738</v>
      </c>
    </row>
    <row r="103" spans="1:7" x14ac:dyDescent="0.25">
      <c r="A103" s="22"/>
      <c r="B103" s="4">
        <v>43160</v>
      </c>
      <c r="C103" s="23">
        <v>49.209200000000003</v>
      </c>
      <c r="D103" s="5">
        <v>139.47</v>
      </c>
      <c r="E103" s="5">
        <f t="shared" si="7"/>
        <v>6863.2071240000005</v>
      </c>
      <c r="F103" s="6">
        <f t="shared" si="6"/>
        <v>107.67775587618503</v>
      </c>
      <c r="G103" s="5">
        <v>5298.7362244623646</v>
      </c>
    </row>
    <row r="104" spans="1:7" x14ac:dyDescent="0.25">
      <c r="A104" s="22"/>
      <c r="B104" s="4">
        <v>43191</v>
      </c>
      <c r="C104" s="23">
        <v>49.383499999999998</v>
      </c>
      <c r="D104" s="5">
        <v>140.03</v>
      </c>
      <c r="E104" s="5">
        <f t="shared" si="7"/>
        <v>6915.1715049999993</v>
      </c>
      <c r="F104" s="6">
        <f t="shared" si="6"/>
        <v>107.88522482205596</v>
      </c>
      <c r="G104" s="5">
        <v>5327.75</v>
      </c>
    </row>
    <row r="105" spans="1:7" x14ac:dyDescent="0.25">
      <c r="A105" s="22"/>
      <c r="B105" s="4">
        <v>43221</v>
      </c>
      <c r="C105" s="23">
        <v>49.402999999999999</v>
      </c>
      <c r="D105" s="5">
        <v>146.44999999999999</v>
      </c>
      <c r="E105" s="5">
        <f t="shared" si="7"/>
        <v>7235.0693499999988</v>
      </c>
      <c r="F105" s="6">
        <f t="shared" si="6"/>
        <v>120.35888508795013</v>
      </c>
      <c r="G105" s="5">
        <v>5946.09</v>
      </c>
    </row>
    <row r="106" spans="1:7" x14ac:dyDescent="0.25">
      <c r="A106" s="22"/>
      <c r="B106" s="4">
        <v>43252</v>
      </c>
      <c r="C106" s="23">
        <v>49.418100000000003</v>
      </c>
      <c r="D106" s="5">
        <v>161.30000000000001</v>
      </c>
      <c r="E106" s="5">
        <f t="shared" si="7"/>
        <v>7971.1395300000013</v>
      </c>
      <c r="F106" s="6">
        <f t="shared" si="6"/>
        <v>136.42572255914328</v>
      </c>
      <c r="G106" s="5">
        <v>6741.9</v>
      </c>
    </row>
    <row r="107" spans="1:7" x14ac:dyDescent="0.25">
      <c r="A107" s="22"/>
      <c r="B107" s="4">
        <v>43283</v>
      </c>
      <c r="C107" s="23">
        <v>49.575299999999999</v>
      </c>
      <c r="D107" s="5">
        <v>160.84</v>
      </c>
      <c r="E107" s="5">
        <f t="shared" si="7"/>
        <v>7973.6912519999996</v>
      </c>
      <c r="F107" s="6">
        <f t="shared" si="6"/>
        <v>137.75004891548815</v>
      </c>
      <c r="G107" s="5">
        <v>6829</v>
      </c>
    </row>
    <row r="108" spans="1:7" x14ac:dyDescent="0.25">
      <c r="A108" s="22"/>
      <c r="B108" s="9"/>
      <c r="C108" s="24"/>
      <c r="D108" s="10"/>
      <c r="E108" s="10"/>
      <c r="F108" s="11"/>
      <c r="G108" s="10"/>
    </row>
    <row r="109" spans="1:7" x14ac:dyDescent="0.25">
      <c r="F109" s="25" t="s">
        <v>21</v>
      </c>
      <c r="G109" s="26"/>
    </row>
    <row r="110" spans="1:7" x14ac:dyDescent="0.25">
      <c r="F110" s="25" t="s">
        <v>23</v>
      </c>
      <c r="G110" s="26"/>
    </row>
    <row r="111" spans="1:7" x14ac:dyDescent="0.25">
      <c r="F111" s="25" t="s">
        <v>19</v>
      </c>
      <c r="G111" s="25" t="s">
        <v>22</v>
      </c>
    </row>
    <row r="112" spans="1:7" x14ac:dyDescent="0.25">
      <c r="F112" s="26"/>
      <c r="G112" s="25" t="s">
        <v>20</v>
      </c>
    </row>
  </sheetData>
  <mergeCells count="10">
    <mergeCell ref="B11:G11"/>
    <mergeCell ref="B10:G10"/>
    <mergeCell ref="B12:G12"/>
    <mergeCell ref="B13:C13"/>
    <mergeCell ref="B15:B16"/>
    <mergeCell ref="D15:D16"/>
    <mergeCell ref="G15:G16"/>
    <mergeCell ref="E15:E16"/>
    <mergeCell ref="C15:C16"/>
    <mergeCell ref="F15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G115"/>
  <sheetViews>
    <sheetView zoomScale="90" zoomScaleNormal="90" workbookViewId="0">
      <pane xSplit="1" ySplit="15" topLeftCell="B101" activePane="bottomRight" state="frozen"/>
      <selection pane="topRight" activeCell="B1" sqref="B1"/>
      <selection pane="bottomLeft" activeCell="A17" sqref="A17"/>
      <selection pane="bottomRight" activeCell="G102" sqref="G102"/>
    </sheetView>
  </sheetViews>
  <sheetFormatPr baseColWidth="10" defaultColWidth="11.42578125" defaultRowHeight="15" x14ac:dyDescent="0.25"/>
  <cols>
    <col min="1" max="1" width="4.85546875" style="1" customWidth="1"/>
    <col min="2" max="2" width="9" style="1" customWidth="1"/>
    <col min="3" max="3" width="18.140625" style="1" bestFit="1" customWidth="1"/>
    <col min="4" max="4" width="19.42578125" style="1" customWidth="1"/>
    <col min="5" max="5" width="17.85546875" style="1" customWidth="1"/>
    <col min="6" max="16384" width="11.42578125" style="1"/>
  </cols>
  <sheetData>
    <row r="9" spans="2:5" ht="21" x14ac:dyDescent="0.35">
      <c r="B9" s="28" t="s">
        <v>0</v>
      </c>
      <c r="C9" s="28"/>
      <c r="D9" s="28"/>
      <c r="E9" s="28"/>
    </row>
    <row r="10" spans="2:5" ht="15.75" x14ac:dyDescent="0.25">
      <c r="B10" s="27" t="s">
        <v>1</v>
      </c>
      <c r="C10" s="27"/>
      <c r="D10" s="27"/>
      <c r="E10" s="27"/>
    </row>
    <row r="11" spans="2:5" x14ac:dyDescent="0.25">
      <c r="B11" s="29" t="s">
        <v>11</v>
      </c>
      <c r="C11" s="39"/>
      <c r="D11" s="39"/>
      <c r="E11" s="39"/>
    </row>
    <row r="12" spans="2:5" x14ac:dyDescent="0.25">
      <c r="B12" s="30"/>
      <c r="C12" s="30"/>
    </row>
    <row r="13" spans="2:5" ht="8.25" customHeight="1" x14ac:dyDescent="0.25">
      <c r="B13" s="7"/>
      <c r="C13" s="3"/>
    </row>
    <row r="14" spans="2:5" x14ac:dyDescent="0.25">
      <c r="B14" s="31" t="s">
        <v>2</v>
      </c>
      <c r="C14" s="31" t="s">
        <v>7</v>
      </c>
      <c r="D14" s="31" t="s">
        <v>8</v>
      </c>
      <c r="E14" s="31" t="s">
        <v>9</v>
      </c>
    </row>
    <row r="15" spans="2:5" x14ac:dyDescent="0.25">
      <c r="B15" s="32"/>
      <c r="C15" s="32"/>
      <c r="D15" s="32"/>
      <c r="E15" s="32"/>
    </row>
    <row r="16" spans="2:5" x14ac:dyDescent="0.25">
      <c r="B16" s="4">
        <v>40544</v>
      </c>
      <c r="C16" s="5">
        <v>302.01</v>
      </c>
      <c r="D16" s="5">
        <v>37.415147826086965</v>
      </c>
      <c r="E16" s="6">
        <f>IFERROR(+C16/D16,0)</f>
        <v>8.0718644064645275</v>
      </c>
    </row>
    <row r="17" spans="2:5" x14ac:dyDescent="0.25">
      <c r="B17" s="4">
        <v>40575</v>
      </c>
      <c r="C17" s="5">
        <v>304.61</v>
      </c>
      <c r="D17" s="5">
        <v>37.538366666666668</v>
      </c>
      <c r="E17" s="6">
        <f t="shared" ref="E17:E80" si="0">IFERROR(+C17/D17,0)</f>
        <v>8.1146311640268483</v>
      </c>
    </row>
    <row r="18" spans="2:5" x14ac:dyDescent="0.25">
      <c r="B18" s="4">
        <v>40603</v>
      </c>
      <c r="C18" s="5">
        <v>307.36</v>
      </c>
      <c r="D18" s="5">
        <v>37.730804999999997</v>
      </c>
      <c r="E18" s="6">
        <f t="shared" si="0"/>
        <v>8.146128872681091</v>
      </c>
    </row>
    <row r="19" spans="2:5" x14ac:dyDescent="0.25">
      <c r="B19" s="4">
        <v>40634</v>
      </c>
      <c r="C19" s="5">
        <v>311.24</v>
      </c>
      <c r="D19" s="5">
        <v>37.843104347826078</v>
      </c>
      <c r="E19" s="6">
        <f t="shared" si="0"/>
        <v>8.2244838356629</v>
      </c>
    </row>
    <row r="20" spans="2:5" x14ac:dyDescent="0.25">
      <c r="B20" s="4">
        <v>40664</v>
      </c>
      <c r="C20" s="5">
        <v>311.76</v>
      </c>
      <c r="D20" s="5">
        <v>37.900080000000003</v>
      </c>
      <c r="E20" s="6">
        <f t="shared" si="0"/>
        <v>8.2258401565379273</v>
      </c>
    </row>
    <row r="21" spans="2:5" x14ac:dyDescent="0.25">
      <c r="B21" s="4">
        <v>40695</v>
      </c>
      <c r="C21" s="5">
        <v>312.32</v>
      </c>
      <c r="D21" s="5">
        <v>37.981271428571432</v>
      </c>
      <c r="E21" s="6">
        <f t="shared" si="0"/>
        <v>8.2230001327722029</v>
      </c>
    </row>
    <row r="22" spans="2:5" x14ac:dyDescent="0.25">
      <c r="B22" s="4">
        <v>40725</v>
      </c>
      <c r="C22" s="5">
        <v>313.7</v>
      </c>
      <c r="D22" s="5">
        <v>38.153295238095239</v>
      </c>
      <c r="E22" s="6">
        <f t="shared" si="0"/>
        <v>8.2220945279394204</v>
      </c>
    </row>
    <row r="23" spans="2:5" x14ac:dyDescent="0.25">
      <c r="B23" s="4">
        <v>40756</v>
      </c>
      <c r="C23" s="5">
        <v>313.88</v>
      </c>
      <c r="D23" s="5">
        <v>38.158223809523804</v>
      </c>
      <c r="E23" s="6">
        <f t="shared" si="0"/>
        <v>8.2257497510054325</v>
      </c>
    </row>
    <row r="24" spans="2:5" x14ac:dyDescent="0.25">
      <c r="B24" s="4">
        <v>40787</v>
      </c>
      <c r="C24" s="5">
        <v>313.83</v>
      </c>
      <c r="D24" s="5">
        <v>38.168263636363641</v>
      </c>
      <c r="E24" s="6">
        <f t="shared" si="0"/>
        <v>8.2222760508551946</v>
      </c>
    </row>
    <row r="25" spans="2:5" x14ac:dyDescent="0.25">
      <c r="B25" s="4">
        <v>40817</v>
      </c>
      <c r="C25" s="5">
        <v>314.18</v>
      </c>
      <c r="D25" s="5">
        <v>38.223222727272727</v>
      </c>
      <c r="E25" s="6">
        <f t="shared" si="0"/>
        <v>8.2196104248381126</v>
      </c>
    </row>
    <row r="26" spans="2:5" x14ac:dyDescent="0.25">
      <c r="B26" s="4">
        <v>40848</v>
      </c>
      <c r="C26" s="5">
        <v>315.52</v>
      </c>
      <c r="D26" s="5">
        <v>38.372004761904762</v>
      </c>
      <c r="E26" s="6">
        <f t="shared" si="0"/>
        <v>8.222661337550031</v>
      </c>
    </row>
    <row r="27" spans="2:5" x14ac:dyDescent="0.25">
      <c r="B27" s="4">
        <v>40878</v>
      </c>
      <c r="C27" s="5">
        <v>316.7</v>
      </c>
      <c r="D27" s="5">
        <v>38.521640909090905</v>
      </c>
      <c r="E27" s="6">
        <f t="shared" si="0"/>
        <v>8.2213527909518636</v>
      </c>
    </row>
    <row r="28" spans="2:5" x14ac:dyDescent="0.25">
      <c r="B28" s="4">
        <v>40909</v>
      </c>
      <c r="C28" s="5">
        <v>316.82</v>
      </c>
      <c r="D28" s="5">
        <v>38.636627272727267</v>
      </c>
      <c r="E28" s="6">
        <f t="shared" si="0"/>
        <v>8.1999911059430435</v>
      </c>
    </row>
    <row r="29" spans="2:5" x14ac:dyDescent="0.25">
      <c r="B29" s="4">
        <v>40940</v>
      </c>
      <c r="C29" s="5">
        <v>321.07</v>
      </c>
      <c r="D29" s="5">
        <v>38.967044999999999</v>
      </c>
      <c r="E29" s="6">
        <f t="shared" si="0"/>
        <v>8.2395265024586806</v>
      </c>
    </row>
    <row r="30" spans="2:5" x14ac:dyDescent="0.25">
      <c r="B30" s="4">
        <v>40969</v>
      </c>
      <c r="C30" s="5">
        <v>323.02</v>
      </c>
      <c r="D30" s="5">
        <v>39.025964999999999</v>
      </c>
      <c r="E30" s="6">
        <f t="shared" si="0"/>
        <v>8.2770534950256831</v>
      </c>
    </row>
    <row r="31" spans="2:5" x14ac:dyDescent="0.25">
      <c r="B31" s="4">
        <v>41000</v>
      </c>
      <c r="C31" s="5">
        <v>325.93</v>
      </c>
      <c r="D31" s="5">
        <v>39.076081818181819</v>
      </c>
      <c r="E31" s="6">
        <f t="shared" si="0"/>
        <v>8.3409079118149236</v>
      </c>
    </row>
    <row r="32" spans="2:5" x14ac:dyDescent="0.25">
      <c r="B32" s="4">
        <v>41030</v>
      </c>
      <c r="C32" s="5">
        <v>327.02999999999997</v>
      </c>
      <c r="D32" s="5">
        <v>39.083005263157894</v>
      </c>
      <c r="E32" s="6">
        <f t="shared" si="0"/>
        <v>8.3675755689207225</v>
      </c>
    </row>
    <row r="33" spans="2:7" x14ac:dyDescent="0.25">
      <c r="B33" s="4">
        <v>41061</v>
      </c>
      <c r="C33" s="5">
        <v>326.73</v>
      </c>
      <c r="D33" s="5">
        <v>39.090652173913043</v>
      </c>
      <c r="E33" s="6">
        <f t="shared" si="0"/>
        <v>8.3582642353058958</v>
      </c>
    </row>
    <row r="34" spans="2:7" x14ac:dyDescent="0.25">
      <c r="B34" s="4">
        <v>41091</v>
      </c>
      <c r="C34" s="5">
        <v>326.45</v>
      </c>
      <c r="D34" s="5">
        <v>39.131559999999993</v>
      </c>
      <c r="E34" s="6">
        <f t="shared" si="0"/>
        <v>8.3423712215919839</v>
      </c>
    </row>
    <row r="35" spans="2:7" x14ac:dyDescent="0.25">
      <c r="B35" s="4">
        <v>41122</v>
      </c>
      <c r="C35" s="5">
        <v>326.01</v>
      </c>
      <c r="D35" s="5">
        <v>39.145309090909095</v>
      </c>
      <c r="E35" s="6">
        <f t="shared" si="0"/>
        <v>8.3282009408302482</v>
      </c>
    </row>
    <row r="36" spans="2:7" x14ac:dyDescent="0.25">
      <c r="B36" s="4">
        <v>41153</v>
      </c>
      <c r="C36" s="5">
        <v>327.98</v>
      </c>
      <c r="D36" s="5">
        <v>39.171699999999994</v>
      </c>
      <c r="E36" s="6">
        <f t="shared" si="0"/>
        <v>8.3728814424699483</v>
      </c>
    </row>
    <row r="37" spans="2:7" x14ac:dyDescent="0.25">
      <c r="B37" s="4">
        <v>41183</v>
      </c>
      <c r="C37" s="5">
        <v>329.38</v>
      </c>
      <c r="D37" s="5">
        <v>39.294400000000003</v>
      </c>
      <c r="E37" s="6">
        <f t="shared" si="0"/>
        <v>8.3823649171383199</v>
      </c>
    </row>
    <row r="38" spans="2:7" x14ac:dyDescent="0.25">
      <c r="B38" s="4">
        <v>41214</v>
      </c>
      <c r="C38" s="5">
        <v>331.31</v>
      </c>
      <c r="D38" s="5">
        <v>39.548113043478267</v>
      </c>
      <c r="E38" s="6">
        <f t="shared" si="0"/>
        <v>8.3773908412713798</v>
      </c>
    </row>
    <row r="39" spans="2:7" x14ac:dyDescent="0.25">
      <c r="B39" s="4">
        <v>41244</v>
      </c>
      <c r="C39" s="5">
        <v>335.25</v>
      </c>
      <c r="D39" s="5">
        <v>40.073</v>
      </c>
      <c r="E39" s="6">
        <f t="shared" si="0"/>
        <v>8.365982082699075</v>
      </c>
    </row>
    <row r="40" spans="2:7" x14ac:dyDescent="0.25">
      <c r="B40" s="4">
        <v>41275</v>
      </c>
      <c r="C40" s="5">
        <v>336.26</v>
      </c>
      <c r="D40" s="5">
        <v>40.320599999999999</v>
      </c>
      <c r="E40" s="6">
        <f t="shared" si="0"/>
        <v>8.3396576439834718</v>
      </c>
      <c r="G40" s="20"/>
    </row>
    <row r="41" spans="2:7" x14ac:dyDescent="0.25">
      <c r="B41" s="4">
        <v>41306</v>
      </c>
      <c r="C41" s="5">
        <v>341</v>
      </c>
      <c r="D41" s="5">
        <v>40.778061904761913</v>
      </c>
      <c r="E41" s="6">
        <f t="shared" si="0"/>
        <v>8.3623395539595098</v>
      </c>
    </row>
    <row r="42" spans="2:7" x14ac:dyDescent="0.25">
      <c r="B42" s="4">
        <v>41334</v>
      </c>
      <c r="C42" s="5">
        <v>345.26</v>
      </c>
      <c r="D42" s="5">
        <v>40.9268</v>
      </c>
      <c r="E42" s="6">
        <f t="shared" si="0"/>
        <v>8.436037022195725</v>
      </c>
    </row>
    <row r="43" spans="2:7" x14ac:dyDescent="0.25">
      <c r="B43" s="4">
        <v>41365</v>
      </c>
      <c r="C43" s="5">
        <v>347.83</v>
      </c>
      <c r="D43" s="5">
        <v>41.130400000000002</v>
      </c>
      <c r="E43" s="6">
        <f t="shared" si="0"/>
        <v>8.4567619084667296</v>
      </c>
    </row>
    <row r="44" spans="2:7" x14ac:dyDescent="0.25">
      <c r="B44" s="4">
        <v>41395</v>
      </c>
      <c r="C44" s="5">
        <v>347.69</v>
      </c>
      <c r="D44" s="5">
        <v>41.137999999999998</v>
      </c>
      <c r="E44" s="6">
        <f t="shared" si="0"/>
        <v>8.4517963926296851</v>
      </c>
    </row>
    <row r="45" spans="2:7" x14ac:dyDescent="0.25">
      <c r="B45" s="4">
        <v>41426</v>
      </c>
      <c r="C45" s="5">
        <v>348.54</v>
      </c>
      <c r="D45" s="5">
        <v>41.164499999999997</v>
      </c>
      <c r="E45" s="6">
        <f t="shared" si="0"/>
        <v>8.4670043362606133</v>
      </c>
    </row>
    <row r="46" spans="2:7" x14ac:dyDescent="0.25">
      <c r="B46" s="4">
        <v>41456</v>
      </c>
      <c r="C46" s="5">
        <v>352.67</v>
      </c>
      <c r="D46" s="5">
        <v>41.635899999999999</v>
      </c>
      <c r="E46" s="6">
        <f t="shared" si="0"/>
        <v>8.4703344949911017</v>
      </c>
    </row>
    <row r="47" spans="2:7" x14ac:dyDescent="0.25">
      <c r="B47" s="4">
        <v>41487</v>
      </c>
      <c r="C47" s="5">
        <v>356.9</v>
      </c>
      <c r="D47" s="5">
        <v>42.045400000000001</v>
      </c>
      <c r="E47" s="6">
        <f t="shared" si="0"/>
        <v>8.4884434444671708</v>
      </c>
    </row>
    <row r="48" spans="2:7" x14ac:dyDescent="0.25">
      <c r="B48" s="4">
        <v>41518</v>
      </c>
      <c r="C48" s="5">
        <v>360.84</v>
      </c>
      <c r="D48" s="5">
        <v>42.474299999999999</v>
      </c>
      <c r="E48" s="6">
        <f t="shared" si="0"/>
        <v>8.4954902140823982</v>
      </c>
    </row>
    <row r="49" spans="2:5" x14ac:dyDescent="0.25">
      <c r="B49" s="4">
        <v>41548</v>
      </c>
      <c r="C49" s="5">
        <v>363.87</v>
      </c>
      <c r="D49" s="5">
        <v>42.710999999999999</v>
      </c>
      <c r="E49" s="6">
        <f t="shared" si="0"/>
        <v>8.5193509868652111</v>
      </c>
    </row>
    <row r="50" spans="2:5" x14ac:dyDescent="0.25">
      <c r="B50" s="4">
        <v>41579</v>
      </c>
      <c r="C50" s="5">
        <v>361.42</v>
      </c>
      <c r="D50" s="5">
        <v>42.486600000000003</v>
      </c>
      <c r="E50" s="6">
        <f t="shared" si="0"/>
        <v>8.5066821068289773</v>
      </c>
    </row>
    <row r="51" spans="2:5" x14ac:dyDescent="0.25">
      <c r="B51" s="4">
        <v>41609</v>
      </c>
      <c r="C51" s="5">
        <v>360.53</v>
      </c>
      <c r="D51" s="5">
        <v>42.524900000000002</v>
      </c>
      <c r="E51" s="6">
        <f t="shared" si="0"/>
        <v>8.4780916592396451</v>
      </c>
    </row>
    <row r="52" spans="2:5" x14ac:dyDescent="0.25">
      <c r="B52" s="4">
        <v>41640</v>
      </c>
      <c r="C52" s="5">
        <v>361.46</v>
      </c>
      <c r="D52" s="5">
        <v>42.710099999999997</v>
      </c>
      <c r="E52" s="6">
        <f t="shared" si="0"/>
        <v>8.4631035750326031</v>
      </c>
    </row>
    <row r="53" spans="2:5" x14ac:dyDescent="0.25">
      <c r="B53" s="4">
        <v>41671</v>
      </c>
      <c r="C53" s="5">
        <v>365.12</v>
      </c>
      <c r="D53" s="5">
        <v>42.995100000000001</v>
      </c>
      <c r="E53" s="6">
        <f t="shared" si="0"/>
        <v>8.4921304985917008</v>
      </c>
    </row>
    <row r="54" spans="2:5" x14ac:dyDescent="0.25">
      <c r="B54" s="4">
        <v>41699</v>
      </c>
      <c r="C54" s="5">
        <v>368.4</v>
      </c>
      <c r="D54" s="5">
        <v>43.207599999999999</v>
      </c>
      <c r="E54" s="6">
        <f t="shared" si="0"/>
        <v>8.5262777844638435</v>
      </c>
    </row>
    <row r="55" spans="2:5" x14ac:dyDescent="0.25">
      <c r="B55" s="4">
        <v>41730</v>
      </c>
      <c r="C55" s="5">
        <v>371.37</v>
      </c>
      <c r="D55" s="5">
        <v>43.209200000000003</v>
      </c>
      <c r="E55" s="6">
        <f t="shared" si="0"/>
        <v>8.5946974255482615</v>
      </c>
    </row>
    <row r="56" spans="2:5" x14ac:dyDescent="0.25">
      <c r="B56" s="4">
        <v>41760</v>
      </c>
      <c r="C56" s="5">
        <v>372.14</v>
      </c>
      <c r="D56" s="5">
        <v>43.172400000000003</v>
      </c>
      <c r="E56" s="6">
        <f t="shared" si="0"/>
        <v>8.6198589839805049</v>
      </c>
    </row>
    <row r="57" spans="2:5" x14ac:dyDescent="0.25">
      <c r="B57" s="4">
        <v>41791</v>
      </c>
      <c r="C57" s="5">
        <v>373.86</v>
      </c>
      <c r="D57" s="5">
        <v>43.260800000000003</v>
      </c>
      <c r="E57" s="6">
        <f t="shared" si="0"/>
        <v>8.642003846438346</v>
      </c>
    </row>
    <row r="58" spans="2:5" x14ac:dyDescent="0.25">
      <c r="B58" s="4">
        <v>41821</v>
      </c>
      <c r="C58" s="5">
        <v>375.46</v>
      </c>
      <c r="D58" s="5">
        <v>43.479799999999997</v>
      </c>
      <c r="E58" s="6">
        <f t="shared" si="0"/>
        <v>8.6352743112893808</v>
      </c>
    </row>
    <row r="59" spans="2:5" x14ac:dyDescent="0.25">
      <c r="B59" s="4">
        <v>41852</v>
      </c>
      <c r="C59" s="5">
        <v>376.38</v>
      </c>
      <c r="D59" s="5">
        <v>43.582069565217395</v>
      </c>
      <c r="E59" s="6">
        <f t="shared" si="0"/>
        <v>8.6361203989355015</v>
      </c>
    </row>
    <row r="60" spans="2:5" x14ac:dyDescent="0.25">
      <c r="B60" s="4">
        <v>41883</v>
      </c>
      <c r="C60" s="5">
        <v>376.53</v>
      </c>
      <c r="D60" s="5">
        <v>43.577599999999997</v>
      </c>
      <c r="E60" s="6">
        <f t="shared" si="0"/>
        <v>8.6404483037156705</v>
      </c>
    </row>
    <row r="61" spans="2:5" x14ac:dyDescent="0.25">
      <c r="B61" s="4">
        <v>41913</v>
      </c>
      <c r="C61" s="5">
        <v>377.69</v>
      </c>
      <c r="D61" s="5">
        <v>43.769799999999996</v>
      </c>
      <c r="E61" s="6">
        <f t="shared" si="0"/>
        <v>8.6290090427646469</v>
      </c>
    </row>
    <row r="62" spans="2:5" x14ac:dyDescent="0.25">
      <c r="B62" s="4">
        <v>41944</v>
      </c>
      <c r="C62" s="5">
        <v>378.84</v>
      </c>
      <c r="D62" s="5">
        <v>43.954300000000003</v>
      </c>
      <c r="E62" s="6">
        <f t="shared" si="0"/>
        <v>8.6189519569188899</v>
      </c>
    </row>
    <row r="63" spans="2:5" x14ac:dyDescent="0.25">
      <c r="B63" s="4">
        <v>41974</v>
      </c>
      <c r="C63" s="5">
        <v>378.76</v>
      </c>
      <c r="D63" s="5">
        <v>44.1629</v>
      </c>
      <c r="E63" s="6">
        <f t="shared" si="0"/>
        <v>8.5764295370095702</v>
      </c>
    </row>
    <row r="64" spans="2:5" x14ac:dyDescent="0.25">
      <c r="B64" s="4">
        <v>42005</v>
      </c>
      <c r="C64" s="5">
        <v>377.38</v>
      </c>
      <c r="D64" s="5">
        <v>44.229199999999999</v>
      </c>
      <c r="E64" s="6">
        <f t="shared" si="0"/>
        <v>8.5323722789469407</v>
      </c>
    </row>
    <row r="65" spans="2:5" x14ac:dyDescent="0.25">
      <c r="B65" s="4">
        <v>42036</v>
      </c>
      <c r="C65" s="5">
        <v>378.56</v>
      </c>
      <c r="D65" s="5">
        <v>44.576300000000003</v>
      </c>
      <c r="E65" s="6">
        <f t="shared" si="0"/>
        <v>8.4924051570004675</v>
      </c>
    </row>
    <row r="66" spans="2:5" x14ac:dyDescent="0.25">
      <c r="B66" s="4">
        <v>42064</v>
      </c>
      <c r="C66" s="5">
        <v>382.7</v>
      </c>
      <c r="D66" s="5">
        <v>44.868899999999996</v>
      </c>
      <c r="E66" s="6">
        <f t="shared" si="0"/>
        <v>8.5292931183960388</v>
      </c>
    </row>
    <row r="67" spans="2:5" x14ac:dyDescent="0.25">
      <c r="B67" s="4">
        <v>42095</v>
      </c>
      <c r="C67" s="5">
        <v>384.19</v>
      </c>
      <c r="D67" s="5">
        <v>44.777690909090907</v>
      </c>
      <c r="E67" s="6">
        <f t="shared" si="0"/>
        <v>8.5799422033618207</v>
      </c>
    </row>
    <row r="68" spans="2:5" x14ac:dyDescent="0.25">
      <c r="B68" s="4">
        <v>42125</v>
      </c>
      <c r="C68" s="5">
        <v>385.13</v>
      </c>
      <c r="D68" s="5">
        <v>44.796115</v>
      </c>
      <c r="E68" s="6">
        <f t="shared" si="0"/>
        <v>8.5973973412649727</v>
      </c>
    </row>
    <row r="69" spans="2:5" x14ac:dyDescent="0.25">
      <c r="B69" s="4">
        <v>42156</v>
      </c>
      <c r="C69" s="5">
        <v>387.56</v>
      </c>
      <c r="D69" s="5">
        <v>44.849995000000007</v>
      </c>
      <c r="E69" s="6">
        <f t="shared" si="0"/>
        <v>8.6412495698160043</v>
      </c>
    </row>
    <row r="70" spans="2:5" x14ac:dyDescent="0.25">
      <c r="B70" s="4">
        <v>42186</v>
      </c>
      <c r="C70" s="5">
        <v>389.28</v>
      </c>
      <c r="D70" s="5">
        <v>44.891347619047615</v>
      </c>
      <c r="E70" s="6">
        <f t="shared" si="0"/>
        <v>8.6716042321444284</v>
      </c>
    </row>
    <row r="71" spans="2:5" x14ac:dyDescent="0.25">
      <c r="B71" s="4">
        <v>42217</v>
      </c>
      <c r="C71" s="5">
        <v>390.42</v>
      </c>
      <c r="D71" s="5">
        <v>45.020708695652203</v>
      </c>
      <c r="E71" s="6">
        <f t="shared" si="0"/>
        <v>8.6720092000174169</v>
      </c>
    </row>
    <row r="72" spans="2:5" x14ac:dyDescent="0.25">
      <c r="B72" s="4">
        <v>42248</v>
      </c>
      <c r="C72" s="5">
        <v>390.84</v>
      </c>
      <c r="D72" s="5">
        <v>45.132247619047611</v>
      </c>
      <c r="E72" s="6">
        <f t="shared" si="0"/>
        <v>8.6598833565525748</v>
      </c>
    </row>
    <row r="73" spans="2:5" x14ac:dyDescent="0.25">
      <c r="B73" s="4">
        <v>42278</v>
      </c>
      <c r="C73" s="5">
        <v>390.81</v>
      </c>
      <c r="D73" s="5">
        <v>45.199619047619045</v>
      </c>
      <c r="E73" s="6">
        <f t="shared" si="0"/>
        <v>8.646311810466166</v>
      </c>
    </row>
    <row r="74" spans="2:5" x14ac:dyDescent="0.25">
      <c r="B74" s="4">
        <v>42309</v>
      </c>
      <c r="C74" s="5">
        <v>391.58</v>
      </c>
      <c r="D74" s="5">
        <v>45.309023809523808</v>
      </c>
      <c r="E74" s="6">
        <f t="shared" si="0"/>
        <v>8.6424285291640111</v>
      </c>
    </row>
    <row r="75" spans="2:5" x14ac:dyDescent="0.25">
      <c r="B75" s="4">
        <v>42339</v>
      </c>
      <c r="C75" s="5">
        <v>391.82</v>
      </c>
      <c r="D75" s="5">
        <v>45.432965000000003</v>
      </c>
      <c r="E75" s="6">
        <f t="shared" si="0"/>
        <v>8.6241344803272248</v>
      </c>
    </row>
    <row r="76" spans="2:5" x14ac:dyDescent="0.25">
      <c r="B76" s="4">
        <v>42370</v>
      </c>
      <c r="C76" s="5">
        <v>391.62</v>
      </c>
      <c r="D76" s="5">
        <v>45.565069999999999</v>
      </c>
      <c r="E76" s="6">
        <f t="shared" si="0"/>
        <v>8.594741542150599</v>
      </c>
    </row>
    <row r="77" spans="2:5" x14ac:dyDescent="0.25">
      <c r="B77" s="4">
        <v>42401</v>
      </c>
      <c r="C77" s="5">
        <v>392.85</v>
      </c>
      <c r="D77" s="5">
        <v>45.633141176470581</v>
      </c>
      <c r="E77" s="6">
        <f t="shared" si="0"/>
        <v>8.6088748193070224</v>
      </c>
    </row>
    <row r="78" spans="2:5" x14ac:dyDescent="0.25">
      <c r="B78" s="4">
        <v>42430</v>
      </c>
      <c r="C78" s="5">
        <v>394.12</v>
      </c>
      <c r="D78" s="5">
        <v>45.742566666666669</v>
      </c>
      <c r="E78" s="6">
        <f t="shared" si="0"/>
        <v>8.6160447198342602</v>
      </c>
    </row>
    <row r="79" spans="2:5" x14ac:dyDescent="0.25">
      <c r="B79" s="4">
        <v>42461</v>
      </c>
      <c r="C79" s="5">
        <v>396.31</v>
      </c>
      <c r="D79" s="5">
        <v>45.800271428571428</v>
      </c>
      <c r="E79" s="6">
        <f t="shared" si="0"/>
        <v>8.6530054874908728</v>
      </c>
    </row>
    <row r="80" spans="2:5" x14ac:dyDescent="0.25">
      <c r="B80" s="4">
        <v>42491</v>
      </c>
      <c r="C80" s="5">
        <v>398.64</v>
      </c>
      <c r="D80" s="5">
        <v>45.851947619047628</v>
      </c>
      <c r="E80" s="6">
        <f t="shared" si="0"/>
        <v>8.6940690788541026</v>
      </c>
    </row>
    <row r="81" spans="2:5" x14ac:dyDescent="0.25">
      <c r="B81" s="4">
        <v>42522</v>
      </c>
      <c r="C81" s="5">
        <v>400.66</v>
      </c>
      <c r="D81" s="5">
        <v>45.897405000000006</v>
      </c>
      <c r="E81" s="6">
        <f t="shared" ref="E81:E106" si="1">IFERROR(+C81/D81,0)</f>
        <v>8.7294695636931969</v>
      </c>
    </row>
    <row r="82" spans="2:5" x14ac:dyDescent="0.25">
      <c r="B82" s="4">
        <v>42552</v>
      </c>
      <c r="C82" s="5">
        <v>402.5</v>
      </c>
      <c r="D82" s="5">
        <v>45.954104545454548</v>
      </c>
      <c r="E82" s="6">
        <f t="shared" si="1"/>
        <v>8.7587388326079871</v>
      </c>
    </row>
    <row r="83" spans="2:5" x14ac:dyDescent="0.25">
      <c r="B83" s="4">
        <v>42583</v>
      </c>
      <c r="C83" s="5">
        <v>402.47</v>
      </c>
      <c r="D83" s="5">
        <v>46.026138095238096</v>
      </c>
      <c r="E83" s="6">
        <f t="shared" si="1"/>
        <v>8.7443790997020443</v>
      </c>
    </row>
    <row r="84" spans="2:5" x14ac:dyDescent="0.25">
      <c r="B84" s="4">
        <v>42614</v>
      </c>
      <c r="C84" s="5">
        <v>402.99</v>
      </c>
      <c r="D84" s="5">
        <v>46.046063636363641</v>
      </c>
      <c r="E84" s="6">
        <f t="shared" si="1"/>
        <v>8.7518881783794757</v>
      </c>
    </row>
    <row r="85" spans="2:5" x14ac:dyDescent="0.25">
      <c r="B85" s="4">
        <v>42644</v>
      </c>
      <c r="C85" s="5">
        <v>404.89704451534175</v>
      </c>
      <c r="D85" s="5">
        <v>46.456299999999999</v>
      </c>
      <c r="E85" s="6">
        <f t="shared" si="1"/>
        <v>8.7156541634900275</v>
      </c>
    </row>
    <row r="86" spans="2:5" x14ac:dyDescent="0.25">
      <c r="B86" s="4">
        <v>42675</v>
      </c>
      <c r="C86" s="5">
        <v>408.14677154916461</v>
      </c>
      <c r="D86" s="5">
        <v>46.595399999999998</v>
      </c>
      <c r="E86" s="6">
        <f t="shared" si="1"/>
        <v>8.7593790706628685</v>
      </c>
    </row>
    <row r="87" spans="2:5" x14ac:dyDescent="0.25">
      <c r="B87" s="4">
        <v>42705</v>
      </c>
      <c r="C87" s="5">
        <v>409.07984343623593</v>
      </c>
      <c r="D87" s="5">
        <v>46.696100000000001</v>
      </c>
      <c r="E87" s="6">
        <f t="shared" si="1"/>
        <v>8.7604712906695834</v>
      </c>
    </row>
    <row r="88" spans="2:5" x14ac:dyDescent="0.25">
      <c r="B88" s="4">
        <v>42736</v>
      </c>
      <c r="C88" s="5">
        <v>410.09</v>
      </c>
      <c r="D88" s="5">
        <v>46.789700000000003</v>
      </c>
      <c r="E88" s="6">
        <f t="shared" si="1"/>
        <v>8.7645357845850675</v>
      </c>
    </row>
    <row r="89" spans="2:5" x14ac:dyDescent="0.25">
      <c r="B89" s="4">
        <v>42767</v>
      </c>
      <c r="C89" s="5">
        <v>413.35</v>
      </c>
      <c r="D89" s="5">
        <v>47.145499999999998</v>
      </c>
      <c r="E89" s="6">
        <f t="shared" si="1"/>
        <v>8.7675387894921055</v>
      </c>
    </row>
    <row r="90" spans="2:5" x14ac:dyDescent="0.25">
      <c r="B90" s="4">
        <v>42795</v>
      </c>
      <c r="C90" s="5">
        <v>417</v>
      </c>
      <c r="D90" s="5">
        <f>+'CMGs Energía'!C91</f>
        <v>47.3459</v>
      </c>
      <c r="E90" s="6">
        <f t="shared" si="1"/>
        <v>8.8075208201766149</v>
      </c>
    </row>
    <row r="91" spans="2:5" x14ac:dyDescent="0.25">
      <c r="B91" s="4">
        <v>42826</v>
      </c>
      <c r="C91" s="5">
        <v>419.26</v>
      </c>
      <c r="D91" s="5">
        <f>+'CMGs Energía'!C92</f>
        <v>47.376199999999997</v>
      </c>
      <c r="E91" s="6">
        <f t="shared" si="1"/>
        <v>8.8495911449208684</v>
      </c>
    </row>
    <row r="92" spans="2:5" x14ac:dyDescent="0.25">
      <c r="B92" s="4">
        <v>42856</v>
      </c>
      <c r="C92" s="5">
        <v>420.85</v>
      </c>
      <c r="D92" s="5">
        <f>+'CMGs Energía'!C93</f>
        <v>47.434800000000003</v>
      </c>
      <c r="E92" s="6">
        <f t="shared" si="1"/>
        <v>8.8721782320153135</v>
      </c>
    </row>
    <row r="93" spans="2:5" x14ac:dyDescent="0.25">
      <c r="B93" s="4">
        <v>42887</v>
      </c>
      <c r="C93" s="5">
        <v>421.72</v>
      </c>
      <c r="D93" s="5">
        <f>+'CMGs Energía'!C94</f>
        <v>47.508166666666682</v>
      </c>
      <c r="E93" s="6">
        <f t="shared" si="1"/>
        <v>8.8767896045942951</v>
      </c>
    </row>
    <row r="94" spans="2:5" x14ac:dyDescent="0.25">
      <c r="B94" s="4">
        <v>42917</v>
      </c>
      <c r="C94" s="5">
        <v>422.67</v>
      </c>
      <c r="D94" s="5">
        <f>+'CMGs Energía'!C95</f>
        <v>47.554200000000002</v>
      </c>
      <c r="E94" s="6">
        <f t="shared" si="1"/>
        <v>8.8881739152377701</v>
      </c>
    </row>
    <row r="95" spans="2:5" x14ac:dyDescent="0.25">
      <c r="B95" s="4">
        <v>42948</v>
      </c>
      <c r="C95" s="5">
        <v>422.83</v>
      </c>
      <c r="D95" s="5">
        <f>+'CMGs Energía'!C96</f>
        <v>47.554200000000002</v>
      </c>
      <c r="E95" s="6">
        <f t="shared" si="1"/>
        <v>8.891538497125385</v>
      </c>
    </row>
    <row r="96" spans="2:5" x14ac:dyDescent="0.25">
      <c r="B96" s="4">
        <v>42979</v>
      </c>
      <c r="C96" s="5">
        <v>424.39</v>
      </c>
      <c r="D96" s="5">
        <f>+'CMGs Energía'!C97</f>
        <v>47.627036363636371</v>
      </c>
      <c r="E96" s="6">
        <f t="shared" si="1"/>
        <v>8.9106951093859195</v>
      </c>
    </row>
    <row r="97" spans="2:6" x14ac:dyDescent="0.25">
      <c r="B97" s="4">
        <v>43009</v>
      </c>
      <c r="C97" s="5">
        <v>426.97</v>
      </c>
      <c r="D97" s="5">
        <f>+'CMGs Energía'!C98</f>
        <v>47.825000000000003</v>
      </c>
      <c r="E97" s="6">
        <f t="shared" si="1"/>
        <v>8.9277574490329332</v>
      </c>
    </row>
    <row r="98" spans="2:6" x14ac:dyDescent="0.25">
      <c r="B98" s="4">
        <v>43040</v>
      </c>
      <c r="C98" s="5">
        <v>428.23</v>
      </c>
      <c r="D98" s="5">
        <f>+'CMGs Energía'!C99</f>
        <v>47.968577272727288</v>
      </c>
      <c r="E98" s="6">
        <f t="shared" si="1"/>
        <v>8.9273025039971685</v>
      </c>
    </row>
    <row r="99" spans="2:6" x14ac:dyDescent="0.25">
      <c r="B99" s="4">
        <v>43070</v>
      </c>
      <c r="C99" s="5">
        <v>429.42</v>
      </c>
      <c r="D99" s="5">
        <f>+'CMGs Energía'!C100</f>
        <v>48.084000000000003</v>
      </c>
      <c r="E99" s="6">
        <f t="shared" si="1"/>
        <v>8.9306214125280761</v>
      </c>
    </row>
    <row r="100" spans="2:6" x14ac:dyDescent="0.25">
      <c r="B100" s="4">
        <v>43101</v>
      </c>
      <c r="C100" s="5">
        <v>431.33</v>
      </c>
      <c r="D100" s="5">
        <f>+'CMGs Energía'!C101</f>
        <v>48.5824</v>
      </c>
      <c r="E100" s="6">
        <f t="shared" si="1"/>
        <v>8.8783180740350414</v>
      </c>
    </row>
    <row r="101" spans="2:6" x14ac:dyDescent="0.25">
      <c r="B101" s="4">
        <v>43132</v>
      </c>
      <c r="C101" s="5">
        <v>435.83</v>
      </c>
      <c r="D101" s="5">
        <f>+'CMGs Energía'!C102</f>
        <v>48.900599999999997</v>
      </c>
      <c r="E101" s="6">
        <f t="shared" si="1"/>
        <v>8.9125695799233551</v>
      </c>
    </row>
    <row r="102" spans="2:6" x14ac:dyDescent="0.25">
      <c r="B102" s="4">
        <v>43160</v>
      </c>
      <c r="C102" s="5">
        <v>441.35</v>
      </c>
      <c r="D102" s="5">
        <f>+'CMGs Energía'!C103</f>
        <v>49.209200000000003</v>
      </c>
      <c r="E102" s="6">
        <f t="shared" si="1"/>
        <v>8.9688513529990335</v>
      </c>
    </row>
    <row r="103" spans="2:6" x14ac:dyDescent="0.25">
      <c r="B103" s="4">
        <v>43191</v>
      </c>
      <c r="C103" s="5">
        <v>446.58</v>
      </c>
      <c r="D103" s="5">
        <f>+'CMGs Energía'!C104</f>
        <v>49.383499999999998</v>
      </c>
      <c r="E103" s="6">
        <f t="shared" si="1"/>
        <v>9.0431014407646284</v>
      </c>
    </row>
    <row r="104" spans="2:6" x14ac:dyDescent="0.25">
      <c r="B104" s="4">
        <v>43221</v>
      </c>
      <c r="C104" s="5">
        <v>449.28</v>
      </c>
      <c r="D104" s="5">
        <f>+'CMGs Energía'!C105</f>
        <v>49.402999999999999</v>
      </c>
      <c r="E104" s="6">
        <f t="shared" si="1"/>
        <v>9.0941845636904635</v>
      </c>
    </row>
    <row r="105" spans="2:6" x14ac:dyDescent="0.25">
      <c r="B105" s="4">
        <v>43252</v>
      </c>
      <c r="C105" s="5">
        <v>451.34</v>
      </c>
      <c r="D105" s="5">
        <f>+'CMGs Energía'!C106</f>
        <v>49.418100000000003</v>
      </c>
      <c r="E105" s="6">
        <f t="shared" si="1"/>
        <v>9.1330909120342536</v>
      </c>
    </row>
    <row r="106" spans="2:6" x14ac:dyDescent="0.25">
      <c r="B106" s="4">
        <v>43282</v>
      </c>
      <c r="C106" s="5">
        <v>451.86</v>
      </c>
      <c r="D106" s="5">
        <f>+'CMGs Energía'!C107</f>
        <v>49.575299999999999</v>
      </c>
      <c r="E106" s="6">
        <f t="shared" si="1"/>
        <v>9.1146195787014914</v>
      </c>
    </row>
    <row r="107" spans="2:6" x14ac:dyDescent="0.25">
      <c r="B107" s="9"/>
      <c r="C107" s="10"/>
      <c r="D107" s="10"/>
      <c r="E107" s="11"/>
    </row>
    <row r="108" spans="2:6" x14ac:dyDescent="0.25">
      <c r="B108" s="8" t="s">
        <v>12</v>
      </c>
    </row>
    <row r="109" spans="2:6" x14ac:dyDescent="0.25">
      <c r="B109" s="33" t="s">
        <v>13</v>
      </c>
      <c r="C109" s="34"/>
      <c r="D109" s="34"/>
      <c r="E109" s="35"/>
    </row>
    <row r="110" spans="2:6" x14ac:dyDescent="0.25">
      <c r="B110" s="36"/>
      <c r="C110" s="37"/>
      <c r="D110" s="37"/>
      <c r="E110" s="38"/>
    </row>
    <row r="112" spans="2:6" x14ac:dyDescent="0.25">
      <c r="E112" s="25" t="s">
        <v>21</v>
      </c>
      <c r="F112" s="26"/>
    </row>
    <row r="113" spans="5:6" x14ac:dyDescent="0.25">
      <c r="E113" s="25" t="s">
        <v>24</v>
      </c>
      <c r="F113" s="26"/>
    </row>
    <row r="114" spans="5:6" x14ac:dyDescent="0.25">
      <c r="E114" s="25" t="s">
        <v>19</v>
      </c>
      <c r="F114" s="25" t="s">
        <v>22</v>
      </c>
    </row>
    <row r="115" spans="5:6" x14ac:dyDescent="0.25">
      <c r="E115" s="26"/>
      <c r="F115" s="25" t="s">
        <v>20</v>
      </c>
    </row>
  </sheetData>
  <mergeCells count="9">
    <mergeCell ref="B109:E110"/>
    <mergeCell ref="B9:E9"/>
    <mergeCell ref="B10:E10"/>
    <mergeCell ref="B11:E11"/>
    <mergeCell ref="B12:C12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110"/>
  <sheetViews>
    <sheetView zoomScale="90" zoomScaleNormal="90" workbookViewId="0">
      <pane xSplit="1" ySplit="11" topLeftCell="B97" activePane="bottomRight" state="frozen"/>
      <selection pane="topRight" activeCell="B1" sqref="B1"/>
      <selection pane="bottomLeft" activeCell="A12" sqref="A12"/>
      <selection pane="bottomRight" activeCell="E109" sqref="E109"/>
    </sheetView>
  </sheetViews>
  <sheetFormatPr baseColWidth="10" defaultColWidth="11.42578125" defaultRowHeight="15" x14ac:dyDescent="0.25"/>
  <cols>
    <col min="1" max="1" width="4.28515625" style="1" customWidth="1"/>
    <col min="2" max="2" width="9" style="1" customWidth="1"/>
    <col min="3" max="3" width="18.140625" style="1" bestFit="1" customWidth="1"/>
    <col min="4" max="4" width="20.85546875" style="1" customWidth="1"/>
    <col min="5" max="5" width="17.85546875" style="1" customWidth="1"/>
    <col min="6" max="16384" width="11.42578125" style="1"/>
  </cols>
  <sheetData>
    <row r="6" spans="2:8" ht="21" x14ac:dyDescent="0.35">
      <c r="B6" s="28" t="s">
        <v>0</v>
      </c>
      <c r="C6" s="28"/>
      <c r="D6" s="28"/>
      <c r="E6" s="28"/>
    </row>
    <row r="7" spans="2:8" ht="15.75" x14ac:dyDescent="0.25">
      <c r="B7" s="27" t="s">
        <v>1</v>
      </c>
      <c r="C7" s="27"/>
      <c r="D7" s="27"/>
      <c r="E7" s="27"/>
    </row>
    <row r="8" spans="2:8" x14ac:dyDescent="0.25">
      <c r="B8" s="29" t="s">
        <v>10</v>
      </c>
      <c r="C8" s="39"/>
      <c r="D8" s="39"/>
      <c r="E8" s="39"/>
    </row>
    <row r="9" spans="2:8" ht="8.25" customHeight="1" x14ac:dyDescent="0.25">
      <c r="B9" s="7"/>
      <c r="C9" s="3"/>
    </row>
    <row r="10" spans="2:8" x14ac:dyDescent="0.25">
      <c r="B10" s="31" t="s">
        <v>2</v>
      </c>
      <c r="C10" s="31" t="s">
        <v>14</v>
      </c>
      <c r="D10" s="31" t="s">
        <v>8</v>
      </c>
      <c r="E10" s="31" t="s">
        <v>15</v>
      </c>
    </row>
    <row r="11" spans="2:8" x14ac:dyDescent="0.25">
      <c r="B11" s="32"/>
      <c r="C11" s="32"/>
      <c r="D11" s="32"/>
      <c r="E11" s="32"/>
    </row>
    <row r="12" spans="2:8" x14ac:dyDescent="0.25">
      <c r="B12" s="4">
        <v>40544</v>
      </c>
      <c r="C12" s="5">
        <v>92.959902</v>
      </c>
      <c r="D12" s="5">
        <f>+CMPP!D16</f>
        <v>37.415147826086965</v>
      </c>
      <c r="E12" s="6">
        <f>IFERROR(+C12/D12,0)</f>
        <v>2.484552578332607</v>
      </c>
      <c r="G12" s="10"/>
      <c r="H12" s="21"/>
    </row>
    <row r="13" spans="2:8" x14ac:dyDescent="0.25">
      <c r="B13" s="4">
        <v>40575</v>
      </c>
      <c r="C13" s="5">
        <v>102.460607</v>
      </c>
      <c r="D13" s="5">
        <f>+CMPP!D17</f>
        <v>37.538366666666668</v>
      </c>
      <c r="E13" s="6">
        <f t="shared" ref="E13:E76" si="0">IFERROR(+C13/D13,0)</f>
        <v>2.7294902814986619</v>
      </c>
      <c r="G13" s="10"/>
      <c r="H13" s="21"/>
    </row>
    <row r="14" spans="2:8" x14ac:dyDescent="0.25">
      <c r="B14" s="4">
        <v>40603</v>
      </c>
      <c r="C14" s="5">
        <v>118.22048599999999</v>
      </c>
      <c r="D14" s="5">
        <f>+CMPP!D18</f>
        <v>37.730804999999997</v>
      </c>
      <c r="E14" s="6">
        <f t="shared" si="0"/>
        <v>3.1332616942575173</v>
      </c>
      <c r="G14" s="10"/>
      <c r="H14" s="21"/>
    </row>
    <row r="15" spans="2:8" x14ac:dyDescent="0.25">
      <c r="B15" s="4">
        <v>40634</v>
      </c>
      <c r="C15" s="5">
        <v>115.587907</v>
      </c>
      <c r="D15" s="5">
        <f>+CMPP!D19</f>
        <v>37.843104347826078</v>
      </c>
      <c r="E15" s="6">
        <f t="shared" si="0"/>
        <v>3.0543981259465576</v>
      </c>
      <c r="G15" s="10"/>
      <c r="H15" s="21"/>
    </row>
    <row r="16" spans="2:8" x14ac:dyDescent="0.25">
      <c r="B16" s="4">
        <v>40664</v>
      </c>
      <c r="C16" s="5">
        <v>106.596609</v>
      </c>
      <c r="D16" s="5">
        <f>+CMPP!D20</f>
        <v>37.900080000000003</v>
      </c>
      <c r="E16" s="6">
        <f t="shared" si="0"/>
        <v>2.8125694985340397</v>
      </c>
      <c r="G16" s="10"/>
      <c r="H16" s="21"/>
    </row>
    <row r="17" spans="2:8" x14ac:dyDescent="0.25">
      <c r="B17" s="4">
        <v>40695</v>
      </c>
      <c r="C17" s="5">
        <v>118.85668</v>
      </c>
      <c r="D17" s="5">
        <f>+CMPP!D21</f>
        <v>37.981271428571432</v>
      </c>
      <c r="E17" s="6">
        <f t="shared" si="0"/>
        <v>3.1293496907686453</v>
      </c>
      <c r="G17" s="10"/>
      <c r="H17" s="21"/>
    </row>
    <row r="18" spans="2:8" x14ac:dyDescent="0.25">
      <c r="B18" s="4">
        <v>40725</v>
      </c>
      <c r="C18" s="5">
        <v>97.761655000000005</v>
      </c>
      <c r="D18" s="5">
        <f>+CMPP!D22</f>
        <v>38.153295238095239</v>
      </c>
      <c r="E18" s="6">
        <f t="shared" si="0"/>
        <v>2.5623384399674896</v>
      </c>
      <c r="G18" s="10"/>
      <c r="H18" s="21"/>
    </row>
    <row r="19" spans="2:8" x14ac:dyDescent="0.25">
      <c r="B19" s="4">
        <v>40756</v>
      </c>
      <c r="C19" s="5">
        <v>107.225696</v>
      </c>
      <c r="D19" s="5">
        <f>+CMPP!D23</f>
        <v>38.158223809523804</v>
      </c>
      <c r="E19" s="6">
        <f t="shared" si="0"/>
        <v>2.8100284891467573</v>
      </c>
      <c r="G19" s="10"/>
      <c r="H19" s="21"/>
    </row>
    <row r="20" spans="2:8" x14ac:dyDescent="0.25">
      <c r="B20" s="4">
        <v>40787</v>
      </c>
      <c r="C20" s="5">
        <v>121.264548</v>
      </c>
      <c r="D20" s="5">
        <f>+CMPP!D24</f>
        <v>38.168263636363641</v>
      </c>
      <c r="E20" s="6">
        <f t="shared" si="0"/>
        <v>3.1771041291086903</v>
      </c>
      <c r="G20" s="10"/>
      <c r="H20" s="21"/>
    </row>
    <row r="21" spans="2:8" x14ac:dyDescent="0.25">
      <c r="B21" s="4">
        <v>40817</v>
      </c>
      <c r="C21" s="5">
        <v>119.70001000000001</v>
      </c>
      <c r="D21" s="5">
        <f>+CMPP!D25</f>
        <v>38.223222727272727</v>
      </c>
      <c r="E21" s="6">
        <f t="shared" si="0"/>
        <v>3.1316043352512142</v>
      </c>
      <c r="G21" s="10"/>
      <c r="H21" s="21"/>
    </row>
    <row r="22" spans="2:8" x14ac:dyDescent="0.25">
      <c r="B22" s="4">
        <v>40848</v>
      </c>
      <c r="C22" s="5">
        <v>118.349701</v>
      </c>
      <c r="D22" s="5">
        <f>+CMPP!D26</f>
        <v>38.372004761904762</v>
      </c>
      <c r="E22" s="6">
        <f t="shared" si="0"/>
        <v>3.0842720294222437</v>
      </c>
      <c r="G22" s="10"/>
      <c r="H22" s="21"/>
    </row>
    <row r="23" spans="2:8" x14ac:dyDescent="0.25">
      <c r="B23" s="4">
        <v>40878</v>
      </c>
      <c r="C23" s="5">
        <v>122.238933</v>
      </c>
      <c r="D23" s="5">
        <f>+CMPP!D27</f>
        <v>38.521640909090905</v>
      </c>
      <c r="E23" s="6">
        <f t="shared" si="0"/>
        <v>3.1732535300995512</v>
      </c>
      <c r="G23" s="10"/>
      <c r="H23" s="21"/>
    </row>
    <row r="24" spans="2:8" x14ac:dyDescent="0.25">
      <c r="B24" s="4">
        <v>40909</v>
      </c>
      <c r="C24" s="5">
        <v>151.566508</v>
      </c>
      <c r="D24" s="5">
        <f>+CMPP!D28</f>
        <v>38.636627272727267</v>
      </c>
      <c r="E24" s="6">
        <f t="shared" si="0"/>
        <v>3.9228710862914116</v>
      </c>
      <c r="G24" s="10"/>
      <c r="H24" s="21"/>
    </row>
    <row r="25" spans="2:8" x14ac:dyDescent="0.25">
      <c r="B25" s="4">
        <v>40940</v>
      </c>
      <c r="C25" s="5">
        <v>126.157506</v>
      </c>
      <c r="D25" s="5">
        <f>+CMPP!D29</f>
        <v>38.967044999999999</v>
      </c>
      <c r="E25" s="6">
        <f t="shared" si="0"/>
        <v>3.2375435704708941</v>
      </c>
      <c r="G25" s="10"/>
      <c r="H25" s="21"/>
    </row>
    <row r="26" spans="2:8" x14ac:dyDescent="0.25">
      <c r="B26" s="4">
        <v>40969</v>
      </c>
      <c r="C26" s="5">
        <v>52.732419</v>
      </c>
      <c r="D26" s="5">
        <f>+CMPP!D30</f>
        <v>39.025964999999999</v>
      </c>
      <c r="E26" s="6">
        <f t="shared" si="0"/>
        <v>1.3512137111792111</v>
      </c>
      <c r="G26" s="10"/>
      <c r="H26" s="21"/>
    </row>
    <row r="27" spans="2:8" x14ac:dyDescent="0.25">
      <c r="B27" s="4">
        <v>41000</v>
      </c>
      <c r="C27" s="5">
        <v>68.417180000000002</v>
      </c>
      <c r="D27" s="5">
        <f>+CMPP!D31</f>
        <v>39.076081818181819</v>
      </c>
      <c r="E27" s="6">
        <f t="shared" si="0"/>
        <v>1.7508710396897056</v>
      </c>
      <c r="G27" s="10"/>
      <c r="H27" s="21"/>
    </row>
    <row r="28" spans="2:8" x14ac:dyDescent="0.25">
      <c r="B28" s="4">
        <v>41030</v>
      </c>
      <c r="C28" s="5">
        <v>145.924609</v>
      </c>
      <c r="D28" s="5">
        <f>+CMPP!D32</f>
        <v>39.083005263157894</v>
      </c>
      <c r="E28" s="6">
        <f t="shared" si="0"/>
        <v>3.733710036304648</v>
      </c>
      <c r="G28" s="10"/>
      <c r="H28" s="21"/>
    </row>
    <row r="29" spans="2:8" x14ac:dyDescent="0.25">
      <c r="B29" s="4">
        <v>41061</v>
      </c>
      <c r="C29" s="5">
        <v>160.56479200000001</v>
      </c>
      <c r="D29" s="5">
        <f>+CMPP!D33</f>
        <v>39.090652173913043</v>
      </c>
      <c r="E29" s="6">
        <f t="shared" si="0"/>
        <v>4.1074984189481532</v>
      </c>
      <c r="G29" s="10"/>
      <c r="H29" s="21"/>
    </row>
    <row r="30" spans="2:8" x14ac:dyDescent="0.25">
      <c r="B30" s="4">
        <v>41091</v>
      </c>
      <c r="C30" s="5">
        <v>128.39058299999999</v>
      </c>
      <c r="D30" s="5">
        <f>+CMPP!D34</f>
        <v>39.131559999999993</v>
      </c>
      <c r="E30" s="6">
        <f t="shared" si="0"/>
        <v>3.2809983297369185</v>
      </c>
      <c r="G30" s="10"/>
      <c r="H30" s="21"/>
    </row>
    <row r="31" spans="2:8" x14ac:dyDescent="0.25">
      <c r="B31" s="4">
        <v>41122</v>
      </c>
      <c r="C31" s="5">
        <v>120.52003499999999</v>
      </c>
      <c r="D31" s="5">
        <f>+CMPP!D35</f>
        <v>39.145309090909095</v>
      </c>
      <c r="E31" s="6">
        <f t="shared" si="0"/>
        <v>3.0787861380813299</v>
      </c>
      <c r="G31" s="10"/>
      <c r="H31" s="21"/>
    </row>
    <row r="32" spans="2:8" x14ac:dyDescent="0.25">
      <c r="B32" s="4">
        <v>41153</v>
      </c>
      <c r="C32" s="5">
        <v>114.98287500000001</v>
      </c>
      <c r="D32" s="5">
        <f>+CMPP!D36</f>
        <v>39.171699999999994</v>
      </c>
      <c r="E32" s="6">
        <f t="shared" si="0"/>
        <v>2.9353557542817907</v>
      </c>
      <c r="G32" s="10"/>
      <c r="H32" s="21"/>
    </row>
    <row r="33" spans="2:8" x14ac:dyDescent="0.25">
      <c r="B33" s="4">
        <v>41183</v>
      </c>
      <c r="C33" s="5">
        <v>85.33</v>
      </c>
      <c r="D33" s="5">
        <f>+CMPP!D37</f>
        <v>39.294400000000003</v>
      </c>
      <c r="E33" s="6">
        <f t="shared" si="0"/>
        <v>2.1715562522904026</v>
      </c>
      <c r="G33" s="10"/>
      <c r="H33" s="21"/>
    </row>
    <row r="34" spans="2:8" x14ac:dyDescent="0.25">
      <c r="B34" s="4">
        <v>41214</v>
      </c>
      <c r="C34" s="5">
        <v>18.52</v>
      </c>
      <c r="D34" s="5">
        <f>+CMPP!D38</f>
        <v>39.548113043478267</v>
      </c>
      <c r="E34" s="6">
        <f t="shared" si="0"/>
        <v>0.46829035761174109</v>
      </c>
      <c r="G34" s="10"/>
      <c r="H34" s="21"/>
    </row>
    <row r="35" spans="2:8" x14ac:dyDescent="0.25">
      <c r="B35" s="4">
        <v>41244</v>
      </c>
      <c r="C35" s="5">
        <v>101.32</v>
      </c>
      <c r="D35" s="5">
        <f>+CMPP!D39</f>
        <v>40.073</v>
      </c>
      <c r="E35" s="6">
        <f t="shared" si="0"/>
        <v>2.5283856961046087</v>
      </c>
      <c r="G35" s="10"/>
      <c r="H35" s="21"/>
    </row>
    <row r="36" spans="2:8" x14ac:dyDescent="0.25">
      <c r="B36" s="4">
        <v>41275</v>
      </c>
      <c r="C36" s="5">
        <v>121.074556</v>
      </c>
      <c r="D36" s="5">
        <f>+CMPP!D40</f>
        <v>40.320599999999999</v>
      </c>
      <c r="E36" s="6">
        <f t="shared" si="0"/>
        <v>3.0027964861634007</v>
      </c>
      <c r="G36" s="10"/>
      <c r="H36" s="21"/>
    </row>
    <row r="37" spans="2:8" x14ac:dyDescent="0.25">
      <c r="B37" s="4">
        <v>41306</v>
      </c>
      <c r="C37" s="5">
        <v>136.650452</v>
      </c>
      <c r="D37" s="5">
        <f>+CMPP!D41</f>
        <v>40.778061904761913</v>
      </c>
      <c r="E37" s="6">
        <f t="shared" si="0"/>
        <v>3.3510776534488134</v>
      </c>
      <c r="G37" s="10"/>
      <c r="H37" s="21"/>
    </row>
    <row r="38" spans="2:8" x14ac:dyDescent="0.25">
      <c r="B38" s="4">
        <v>41334</v>
      </c>
      <c r="C38" s="5">
        <v>156.803087</v>
      </c>
      <c r="D38" s="5">
        <f>+CMPP!D42</f>
        <v>40.9268</v>
      </c>
      <c r="E38" s="6">
        <f t="shared" si="0"/>
        <v>3.831305819169835</v>
      </c>
      <c r="G38" s="10"/>
      <c r="H38" s="21"/>
    </row>
    <row r="39" spans="2:8" x14ac:dyDescent="0.25">
      <c r="B39" s="4">
        <v>41365</v>
      </c>
      <c r="C39" s="5">
        <v>155.79749000000001</v>
      </c>
      <c r="D39" s="5">
        <f>+CMPP!D43</f>
        <v>41.130400000000002</v>
      </c>
      <c r="E39" s="6">
        <f t="shared" si="0"/>
        <v>3.787891437963161</v>
      </c>
      <c r="G39" s="10"/>
      <c r="H39" s="21"/>
    </row>
    <row r="40" spans="2:8" x14ac:dyDescent="0.25">
      <c r="B40" s="4">
        <v>41395</v>
      </c>
      <c r="C40" s="5">
        <v>177.10175699999999</v>
      </c>
      <c r="D40" s="5">
        <f>+CMPP!D44</f>
        <v>41.137999999999998</v>
      </c>
      <c r="E40" s="6">
        <f t="shared" si="0"/>
        <v>4.3050648305702754</v>
      </c>
      <c r="G40" s="10"/>
      <c r="H40" s="21"/>
    </row>
    <row r="41" spans="2:8" x14ac:dyDescent="0.25">
      <c r="B41" s="4">
        <v>41426</v>
      </c>
      <c r="C41" s="5">
        <v>155.80000000000001</v>
      </c>
      <c r="D41" s="5">
        <f>+CMPP!D45</f>
        <v>41.164499999999997</v>
      </c>
      <c r="E41" s="6">
        <f t="shared" si="0"/>
        <v>3.7848145853830371</v>
      </c>
      <c r="G41" s="10"/>
      <c r="H41" s="21"/>
    </row>
    <row r="42" spans="2:8" x14ac:dyDescent="0.25">
      <c r="B42" s="4">
        <v>41456</v>
      </c>
      <c r="C42" s="5">
        <v>177.47</v>
      </c>
      <c r="D42" s="5">
        <f>+CMPP!D46</f>
        <v>41.635899999999999</v>
      </c>
      <c r="E42" s="6">
        <f t="shared" si="0"/>
        <v>4.2624273763747151</v>
      </c>
      <c r="G42" s="10"/>
      <c r="H42" s="21"/>
    </row>
    <row r="43" spans="2:8" x14ac:dyDescent="0.25">
      <c r="B43" s="4">
        <v>41487</v>
      </c>
      <c r="C43" s="5">
        <v>182.53</v>
      </c>
      <c r="D43" s="5">
        <f>+CMPP!D47</f>
        <v>42.045400000000001</v>
      </c>
      <c r="E43" s="6">
        <f t="shared" si="0"/>
        <v>4.3412596859585113</v>
      </c>
      <c r="G43" s="10"/>
      <c r="H43" s="21"/>
    </row>
    <row r="44" spans="2:8" x14ac:dyDescent="0.25">
      <c r="B44" s="4">
        <v>41518</v>
      </c>
      <c r="C44" s="5">
        <v>187.39</v>
      </c>
      <c r="D44" s="5">
        <f>+CMPP!D48</f>
        <v>42.474299999999999</v>
      </c>
      <c r="E44" s="6">
        <f t="shared" si="0"/>
        <v>4.4118443388119397</v>
      </c>
      <c r="G44" s="10"/>
      <c r="H44" s="21"/>
    </row>
    <row r="45" spans="2:8" x14ac:dyDescent="0.25">
      <c r="B45" s="4">
        <v>41548</v>
      </c>
      <c r="C45" s="5">
        <v>187.96</v>
      </c>
      <c r="D45" s="5">
        <f>+CMPP!D49</f>
        <v>42.710999999999999</v>
      </c>
      <c r="E45" s="6">
        <f t="shared" si="0"/>
        <v>4.4007398562431224</v>
      </c>
      <c r="G45" s="10"/>
      <c r="H45" s="21"/>
    </row>
    <row r="46" spans="2:8" x14ac:dyDescent="0.25">
      <c r="B46" s="4">
        <v>41579</v>
      </c>
      <c r="C46" s="5">
        <v>174.29</v>
      </c>
      <c r="D46" s="5">
        <f>+CMPP!D50</f>
        <v>42.486600000000003</v>
      </c>
      <c r="E46" s="6">
        <f t="shared" si="0"/>
        <v>4.1022345869050474</v>
      </c>
      <c r="G46" s="10"/>
      <c r="H46" s="21"/>
    </row>
    <row r="47" spans="2:8" x14ac:dyDescent="0.25">
      <c r="B47" s="4">
        <v>41609</v>
      </c>
      <c r="C47" s="5">
        <v>178.46</v>
      </c>
      <c r="D47" s="5">
        <f>+CMPP!D51</f>
        <v>42.524900000000002</v>
      </c>
      <c r="E47" s="6">
        <f t="shared" si="0"/>
        <v>4.1966001095828558</v>
      </c>
    </row>
    <row r="48" spans="2:8" x14ac:dyDescent="0.25">
      <c r="B48" s="4">
        <v>41640</v>
      </c>
      <c r="C48" s="5">
        <v>180.326277</v>
      </c>
      <c r="D48" s="5">
        <f>+CMPP!D52</f>
        <v>42.710099999999997</v>
      </c>
      <c r="E48" s="6">
        <f t="shared" si="0"/>
        <v>4.2220991521911682</v>
      </c>
    </row>
    <row r="49" spans="2:5" x14ac:dyDescent="0.25">
      <c r="B49" s="4">
        <v>41671</v>
      </c>
      <c r="C49" s="5">
        <v>191.82508000000001</v>
      </c>
      <c r="D49" s="5">
        <f>+CMPP!D53</f>
        <v>42.995100000000001</v>
      </c>
      <c r="E49" s="6">
        <f t="shared" si="0"/>
        <v>4.4615567820519084</v>
      </c>
    </row>
    <row r="50" spans="2:5" x14ac:dyDescent="0.25">
      <c r="B50" s="4">
        <v>41699</v>
      </c>
      <c r="C50" s="5">
        <v>195.445446</v>
      </c>
      <c r="D50" s="5">
        <f>+CMPP!D54</f>
        <v>43.207599999999999</v>
      </c>
      <c r="E50" s="6">
        <f t="shared" si="0"/>
        <v>4.5234043547894354</v>
      </c>
    </row>
    <row r="51" spans="2:5" x14ac:dyDescent="0.25">
      <c r="B51" s="4">
        <v>41730</v>
      </c>
      <c r="C51" s="5">
        <v>175.25840500000001</v>
      </c>
      <c r="D51" s="5">
        <f>+CMPP!D55</f>
        <v>43.209200000000003</v>
      </c>
      <c r="E51" s="6">
        <f t="shared" si="0"/>
        <v>4.0560437360562105</v>
      </c>
    </row>
    <row r="52" spans="2:5" x14ac:dyDescent="0.25">
      <c r="B52" s="4">
        <v>41760</v>
      </c>
      <c r="C52" s="5">
        <v>170.394902</v>
      </c>
      <c r="D52" s="5">
        <f>+CMPP!D56</f>
        <v>43.172400000000003</v>
      </c>
      <c r="E52" s="6">
        <f t="shared" si="0"/>
        <v>3.9468480325393074</v>
      </c>
    </row>
    <row r="53" spans="2:5" x14ac:dyDescent="0.25">
      <c r="B53" s="4">
        <v>41791</v>
      </c>
      <c r="C53" s="5">
        <v>172.263127</v>
      </c>
      <c r="D53" s="5">
        <f>+CMPP!D57</f>
        <v>43.260800000000003</v>
      </c>
      <c r="E53" s="6">
        <f t="shared" si="0"/>
        <v>3.9819681328130776</v>
      </c>
    </row>
    <row r="54" spans="2:5" x14ac:dyDescent="0.25">
      <c r="B54" s="4">
        <v>41821</v>
      </c>
      <c r="C54" s="5">
        <v>173.32316900000001</v>
      </c>
      <c r="D54" s="5">
        <f>+CMPP!D58</f>
        <v>43.479799999999997</v>
      </c>
      <c r="E54" s="6">
        <f t="shared" si="0"/>
        <v>3.9862917722712621</v>
      </c>
    </row>
    <row r="55" spans="2:5" x14ac:dyDescent="0.25">
      <c r="B55" s="4">
        <v>41852</v>
      </c>
      <c r="C55" s="5">
        <v>164.599423</v>
      </c>
      <c r="D55" s="5">
        <f>+CMPP!D59</f>
        <v>43.582069565217395</v>
      </c>
      <c r="E55" s="6">
        <f>IFERROR(+C55/D55,0)</f>
        <v>3.7767693145844978</v>
      </c>
    </row>
    <row r="56" spans="2:5" x14ac:dyDescent="0.25">
      <c r="B56" s="4">
        <v>41883</v>
      </c>
      <c r="C56" s="5">
        <v>159.94069500000001</v>
      </c>
      <c r="D56" s="5">
        <f>+CMPP!D60</f>
        <v>43.577599999999997</v>
      </c>
      <c r="E56" s="6">
        <f t="shared" si="0"/>
        <v>3.6702501973490973</v>
      </c>
    </row>
    <row r="57" spans="2:5" x14ac:dyDescent="0.25">
      <c r="B57" s="4">
        <v>41913</v>
      </c>
      <c r="C57" s="5">
        <v>162.94712699999999</v>
      </c>
      <c r="D57" s="5">
        <f>+CMPP!D61</f>
        <v>43.769799999999996</v>
      </c>
      <c r="E57" s="6">
        <f t="shared" si="0"/>
        <v>3.7228209176189977</v>
      </c>
    </row>
    <row r="58" spans="2:5" x14ac:dyDescent="0.25">
      <c r="B58" s="4">
        <v>41944</v>
      </c>
      <c r="C58" s="5">
        <v>167.208696</v>
      </c>
      <c r="D58" s="5">
        <f>+CMPP!D62</f>
        <v>43.954300000000003</v>
      </c>
      <c r="E58" s="6">
        <f t="shared" si="0"/>
        <v>3.8041487636021958</v>
      </c>
    </row>
    <row r="59" spans="2:5" x14ac:dyDescent="0.25">
      <c r="B59" s="4">
        <v>41974</v>
      </c>
      <c r="C59" s="5">
        <v>180.429767</v>
      </c>
      <c r="D59" s="5">
        <f>+CMPP!D63</f>
        <v>44.1629</v>
      </c>
      <c r="E59" s="6">
        <f t="shared" si="0"/>
        <v>4.0855506997955295</v>
      </c>
    </row>
    <row r="60" spans="2:5" x14ac:dyDescent="0.25">
      <c r="B60" s="4">
        <v>42005</v>
      </c>
      <c r="C60" s="5">
        <v>200.856899</v>
      </c>
      <c r="D60" s="5">
        <v>44.293500000000002</v>
      </c>
      <c r="E60" s="6">
        <f t="shared" si="0"/>
        <v>4.5346811383160057</v>
      </c>
    </row>
    <row r="61" spans="2:5" x14ac:dyDescent="0.25">
      <c r="B61" s="4">
        <v>42036</v>
      </c>
      <c r="C61" s="5">
        <v>201.312308</v>
      </c>
      <c r="D61" s="5">
        <v>44.709000000000003</v>
      </c>
      <c r="E61" s="6">
        <f t="shared" si="0"/>
        <v>4.5027244626361576</v>
      </c>
    </row>
    <row r="62" spans="2:5" x14ac:dyDescent="0.25">
      <c r="B62" s="4">
        <v>42064</v>
      </c>
      <c r="C62" s="5">
        <v>195.92647199999999</v>
      </c>
      <c r="D62" s="5">
        <v>44.874499999999998</v>
      </c>
      <c r="E62" s="6">
        <f t="shared" si="0"/>
        <v>4.366098162653623</v>
      </c>
    </row>
    <row r="63" spans="2:5" x14ac:dyDescent="0.25">
      <c r="B63" s="4">
        <v>42095</v>
      </c>
      <c r="C63" s="5">
        <v>187.80551500000001</v>
      </c>
      <c r="D63" s="5">
        <v>44.71909545454546</v>
      </c>
      <c r="E63" s="6">
        <f t="shared" si="0"/>
        <v>4.1996715964636211</v>
      </c>
    </row>
    <row r="64" spans="2:5" x14ac:dyDescent="0.25">
      <c r="B64" s="4">
        <v>42125</v>
      </c>
      <c r="C64" s="5">
        <v>188.80551500000001</v>
      </c>
      <c r="D64" s="5">
        <v>44.769376190476194</v>
      </c>
      <c r="E64" s="6">
        <f t="shared" si="0"/>
        <v>4.2172916190903882</v>
      </c>
    </row>
    <row r="65" spans="2:5" x14ac:dyDescent="0.25">
      <c r="B65" s="4">
        <v>42156</v>
      </c>
      <c r="C65" s="5">
        <v>185.92238699999999</v>
      </c>
      <c r="D65" s="5">
        <v>44.844700000000003</v>
      </c>
      <c r="E65" s="6">
        <f t="shared" si="0"/>
        <v>4.1459166189092578</v>
      </c>
    </row>
    <row r="66" spans="2:5" x14ac:dyDescent="0.25">
      <c r="B66" s="4">
        <v>42186</v>
      </c>
      <c r="C66" s="5">
        <v>181.73154500000001</v>
      </c>
      <c r="D66" s="5">
        <v>44.891100000000002</v>
      </c>
      <c r="E66" s="6">
        <f t="shared" si="0"/>
        <v>4.048275604741252</v>
      </c>
    </row>
    <row r="67" spans="2:5" x14ac:dyDescent="0.25">
      <c r="B67" s="4">
        <v>42217</v>
      </c>
      <c r="C67" s="5">
        <v>186.11397700000001</v>
      </c>
      <c r="D67" s="5">
        <v>45.0578</v>
      </c>
      <c r="E67" s="6">
        <f t="shared" si="0"/>
        <v>4.1305606798378971</v>
      </c>
    </row>
    <row r="68" spans="2:5" x14ac:dyDescent="0.25">
      <c r="B68" s="4">
        <v>42248</v>
      </c>
      <c r="C68" s="5">
        <v>192.765873</v>
      </c>
      <c r="D68" s="5">
        <v>45.144500000000001</v>
      </c>
      <c r="E68" s="6">
        <f t="shared" si="0"/>
        <v>4.2699747034522479</v>
      </c>
    </row>
    <row r="69" spans="2:5" x14ac:dyDescent="0.25">
      <c r="B69" s="4">
        <v>42278</v>
      </c>
      <c r="C69" s="5">
        <v>191.24057999999999</v>
      </c>
      <c r="D69" s="5">
        <v>45.226300000000002</v>
      </c>
      <c r="E69" s="6">
        <f t="shared" si="0"/>
        <v>4.2285258798530938</v>
      </c>
    </row>
    <row r="70" spans="2:5" x14ac:dyDescent="0.25">
      <c r="B70" s="4">
        <v>42309</v>
      </c>
      <c r="C70" s="5">
        <v>198.920132</v>
      </c>
      <c r="D70" s="5">
        <v>45.353099999999998</v>
      </c>
      <c r="E70" s="6">
        <f t="shared" si="0"/>
        <v>4.3860316494352096</v>
      </c>
    </row>
    <row r="71" spans="2:5" x14ac:dyDescent="0.25">
      <c r="B71" s="4">
        <v>42339</v>
      </c>
      <c r="C71" s="5">
        <v>207.50143199999999</v>
      </c>
      <c r="D71" s="5">
        <v>45.446399999999997</v>
      </c>
      <c r="E71" s="6">
        <f t="shared" si="0"/>
        <v>4.5658497042670048</v>
      </c>
    </row>
    <row r="72" spans="2:5" x14ac:dyDescent="0.25">
      <c r="B72" s="4">
        <v>42370</v>
      </c>
      <c r="C72" s="5">
        <v>162.37269499999999</v>
      </c>
      <c r="D72" s="5">
        <v>45.584499999999998</v>
      </c>
      <c r="E72" s="6">
        <f t="shared" si="0"/>
        <v>3.5620154877206067</v>
      </c>
    </row>
    <row r="73" spans="2:5" x14ac:dyDescent="0.25">
      <c r="B73" s="4">
        <v>42401</v>
      </c>
      <c r="C73" s="5">
        <v>163.42459400000001</v>
      </c>
      <c r="D73" s="5">
        <v>45.670499999999997</v>
      </c>
      <c r="E73" s="6">
        <f t="shared" si="0"/>
        <v>3.5783403728884076</v>
      </c>
    </row>
    <row r="74" spans="2:5" x14ac:dyDescent="0.25">
      <c r="B74" s="4">
        <v>42430</v>
      </c>
      <c r="C74" s="5">
        <v>160.55099300000001</v>
      </c>
      <c r="D74" s="5">
        <v>45.7712</v>
      </c>
      <c r="E74" s="6">
        <f t="shared" si="0"/>
        <v>3.5076859029258576</v>
      </c>
    </row>
    <row r="75" spans="2:5" x14ac:dyDescent="0.25">
      <c r="B75" s="4">
        <v>42461</v>
      </c>
      <c r="C75" s="5">
        <v>159.23531600000001</v>
      </c>
      <c r="D75" s="5">
        <v>45.811</v>
      </c>
      <c r="E75" s="6">
        <f t="shared" si="0"/>
        <v>3.4759187967955296</v>
      </c>
    </row>
    <row r="76" spans="2:5" x14ac:dyDescent="0.25">
      <c r="B76" s="4">
        <v>42491</v>
      </c>
      <c r="C76" s="5">
        <v>165.24108000000001</v>
      </c>
      <c r="D76" s="5">
        <v>45.857799999999997</v>
      </c>
      <c r="E76" s="6">
        <f t="shared" si="0"/>
        <v>3.6033364007867803</v>
      </c>
    </row>
    <row r="77" spans="2:5" x14ac:dyDescent="0.25">
      <c r="B77" s="4">
        <v>42522</v>
      </c>
      <c r="C77" s="5">
        <v>155.5</v>
      </c>
      <c r="D77" s="5">
        <v>45.897399999999998</v>
      </c>
      <c r="E77" s="6">
        <f t="shared" ref="E77:E80" si="1">IFERROR(+C77/D77,0)</f>
        <v>3.3879914766413783</v>
      </c>
    </row>
    <row r="78" spans="2:5" x14ac:dyDescent="0.25">
      <c r="B78" s="4">
        <v>42552</v>
      </c>
      <c r="C78" s="5">
        <v>146.97</v>
      </c>
      <c r="D78" s="5">
        <v>45.955399999999997</v>
      </c>
      <c r="E78" s="6">
        <f t="shared" si="1"/>
        <v>3.1981007672656534</v>
      </c>
    </row>
    <row r="79" spans="2:5" x14ac:dyDescent="0.25">
      <c r="B79" s="4">
        <v>42583</v>
      </c>
      <c r="C79" s="5">
        <v>152.70077800000001</v>
      </c>
      <c r="D79" s="5">
        <v>46.026138095238096</v>
      </c>
      <c r="E79" s="6">
        <f t="shared" si="1"/>
        <v>3.3176969504595166</v>
      </c>
    </row>
    <row r="80" spans="2:5" x14ac:dyDescent="0.25">
      <c r="B80" s="4">
        <v>42614</v>
      </c>
      <c r="C80" s="5">
        <v>153.34429900000001</v>
      </c>
      <c r="D80" s="5">
        <v>46.046063636363641</v>
      </c>
      <c r="E80" s="6">
        <f t="shared" si="1"/>
        <v>3.330236873470775</v>
      </c>
    </row>
    <row r="81" spans="2:5" x14ac:dyDescent="0.25">
      <c r="B81" s="4">
        <v>42644</v>
      </c>
      <c r="C81" s="5">
        <v>152.40477999999999</v>
      </c>
      <c r="D81" s="5">
        <v>46.456299999999999</v>
      </c>
      <c r="E81" s="6">
        <f t="shared" ref="E81:E84" si="2">IFERROR(+C81/D81,0)</f>
        <v>3.2806052139322328</v>
      </c>
    </row>
    <row r="82" spans="2:5" x14ac:dyDescent="0.25">
      <c r="B82" s="4">
        <v>42675</v>
      </c>
      <c r="C82" s="5">
        <v>149.62679900000001</v>
      </c>
      <c r="D82" s="5">
        <v>46.595399999999998</v>
      </c>
      <c r="E82" s="6">
        <f t="shared" si="2"/>
        <v>3.2111924996888108</v>
      </c>
    </row>
    <row r="83" spans="2:5" x14ac:dyDescent="0.25">
      <c r="B83" s="4">
        <v>42705</v>
      </c>
      <c r="C83" s="5">
        <v>152.26951199999999</v>
      </c>
      <c r="D83" s="5">
        <v>46.696100000000001</v>
      </c>
      <c r="E83" s="6">
        <f t="shared" si="2"/>
        <v>3.2608614423902638</v>
      </c>
    </row>
    <row r="84" spans="2:5" x14ac:dyDescent="0.25">
      <c r="B84" s="4">
        <v>42736</v>
      </c>
      <c r="C84" s="5">
        <v>155.41</v>
      </c>
      <c r="D84" s="5">
        <v>46.789700000000003</v>
      </c>
      <c r="E84" s="6">
        <f t="shared" si="2"/>
        <v>3.3214575002618094</v>
      </c>
    </row>
    <row r="85" spans="2:5" x14ac:dyDescent="0.25">
      <c r="B85" s="4">
        <v>42767</v>
      </c>
      <c r="C85" s="5">
        <v>151.81985700000001</v>
      </c>
      <c r="D85" s="5">
        <v>47.145499999999998</v>
      </c>
      <c r="E85" s="6">
        <f t="shared" ref="E85:E102" si="3">IFERROR(+C85/D85,0)</f>
        <v>3.2202406804467025</v>
      </c>
    </row>
    <row r="86" spans="2:5" x14ac:dyDescent="0.25">
      <c r="B86" s="4">
        <v>42795</v>
      </c>
      <c r="C86" s="5">
        <v>151.863528</v>
      </c>
      <c r="D86" s="5">
        <f>+'CMGs Energía'!C91</f>
        <v>47.3459</v>
      </c>
      <c r="E86" s="6">
        <f t="shared" si="3"/>
        <v>3.2075328169915451</v>
      </c>
    </row>
    <row r="87" spans="2:5" x14ac:dyDescent="0.25">
      <c r="B87" s="4">
        <v>42826</v>
      </c>
      <c r="C87" s="5">
        <v>154.98035999999999</v>
      </c>
      <c r="D87" s="5">
        <f>+'CMGs Energía'!C92</f>
        <v>47.376199999999997</v>
      </c>
      <c r="E87" s="6">
        <f t="shared" si="3"/>
        <v>3.2712703847079334</v>
      </c>
    </row>
    <row r="88" spans="2:5" x14ac:dyDescent="0.25">
      <c r="B88" s="4">
        <v>42856</v>
      </c>
      <c r="C88" s="5">
        <v>152.04547400000001</v>
      </c>
      <c r="D88" s="5">
        <f>+'CMGs Energía'!C93</f>
        <v>47.434800000000003</v>
      </c>
      <c r="E88" s="6">
        <f t="shared" si="3"/>
        <v>3.2053571217755743</v>
      </c>
    </row>
    <row r="89" spans="2:5" x14ac:dyDescent="0.25">
      <c r="B89" s="4">
        <v>42887</v>
      </c>
      <c r="C89" s="5">
        <v>154.89566300000001</v>
      </c>
      <c r="D89" s="5">
        <f>+'CMGs Energía'!C94</f>
        <v>47.508166666666682</v>
      </c>
      <c r="E89" s="6">
        <f t="shared" si="3"/>
        <v>3.2604007661840586</v>
      </c>
    </row>
    <row r="90" spans="2:5" x14ac:dyDescent="0.25">
      <c r="B90" s="4">
        <v>42917</v>
      </c>
      <c r="C90" s="5">
        <v>150.87576899999999</v>
      </c>
      <c r="D90" s="5">
        <f>+'CMGs Energía'!C95</f>
        <v>47.554200000000002</v>
      </c>
      <c r="E90" s="6">
        <f t="shared" si="3"/>
        <v>3.1727117478582332</v>
      </c>
    </row>
    <row r="91" spans="2:5" x14ac:dyDescent="0.25">
      <c r="B91" s="4">
        <v>42948</v>
      </c>
      <c r="C91" s="5">
        <v>153.42135200000001</v>
      </c>
      <c r="D91" s="5">
        <f>+'CMGs Energía'!C96</f>
        <v>47.554200000000002</v>
      </c>
      <c r="E91" s="6">
        <f t="shared" si="3"/>
        <v>3.2262418882033557</v>
      </c>
    </row>
    <row r="92" spans="2:5" x14ac:dyDescent="0.25">
      <c r="B92" s="4">
        <v>42979</v>
      </c>
      <c r="C92" s="5">
        <v>155.26392899999999</v>
      </c>
      <c r="D92" s="5">
        <f>+'CMGs Energía'!C97</f>
        <v>47.627036363636371</v>
      </c>
      <c r="E92" s="6">
        <f t="shared" si="3"/>
        <v>3.2599956002835664</v>
      </c>
    </row>
    <row r="93" spans="2:5" x14ac:dyDescent="0.25">
      <c r="B93" s="4">
        <v>43009</v>
      </c>
      <c r="C93" s="5">
        <v>151.74326400000001</v>
      </c>
      <c r="D93" s="5">
        <f>+'CMGs Energía'!C98</f>
        <v>47.825000000000003</v>
      </c>
      <c r="E93" s="6">
        <f t="shared" si="3"/>
        <v>3.1728858128593833</v>
      </c>
    </row>
    <row r="94" spans="2:5" x14ac:dyDescent="0.25">
      <c r="B94" s="4">
        <v>43040</v>
      </c>
      <c r="C94" s="5">
        <v>150.140142</v>
      </c>
      <c r="D94" s="5">
        <f>+'CMGs Energía'!C99</f>
        <v>47.968577272727288</v>
      </c>
      <c r="E94" s="6">
        <f t="shared" si="3"/>
        <v>3.1299686281369601</v>
      </c>
    </row>
    <row r="95" spans="2:5" x14ac:dyDescent="0.25">
      <c r="B95" s="4">
        <v>43070</v>
      </c>
      <c r="C95" s="5">
        <v>149.29</v>
      </c>
      <c r="D95" s="5">
        <f>+'CMGs Energía'!C100</f>
        <v>48.084000000000003</v>
      </c>
      <c r="E95" s="6">
        <f t="shared" si="3"/>
        <v>3.104774977123367</v>
      </c>
    </row>
    <row r="96" spans="2:5" x14ac:dyDescent="0.25">
      <c r="B96" s="4">
        <v>43101</v>
      </c>
      <c r="C96" s="5">
        <v>152.66</v>
      </c>
      <c r="D96" s="5">
        <f>+'CMGs Energía'!C101</f>
        <v>48.5824</v>
      </c>
      <c r="E96" s="6">
        <f t="shared" si="3"/>
        <v>3.1422902120932683</v>
      </c>
    </row>
    <row r="97" spans="2:6" x14ac:dyDescent="0.25">
      <c r="B97" s="4">
        <v>43132</v>
      </c>
      <c r="C97" s="5">
        <v>149.27000000000001</v>
      </c>
      <c r="D97" s="5">
        <f>+'CMGs Energía'!C102</f>
        <v>48.900599999999997</v>
      </c>
      <c r="E97" s="6">
        <f t="shared" si="3"/>
        <v>3.0525187830006182</v>
      </c>
    </row>
    <row r="98" spans="2:6" x14ac:dyDescent="0.25">
      <c r="B98" s="4">
        <v>43160</v>
      </c>
      <c r="C98" s="5">
        <v>150.22224800000001</v>
      </c>
      <c r="D98" s="5">
        <f>+'CMGs Energía'!C103</f>
        <v>49.209200000000003</v>
      </c>
      <c r="E98" s="6">
        <f t="shared" si="3"/>
        <v>3.0527268884680101</v>
      </c>
    </row>
    <row r="99" spans="2:6" x14ac:dyDescent="0.25">
      <c r="B99" s="4">
        <v>43191</v>
      </c>
      <c r="C99" s="5">
        <v>151.55000000000001</v>
      </c>
      <c r="D99" s="5">
        <f>+'CMGs Energía'!C104</f>
        <v>49.383499999999998</v>
      </c>
      <c r="E99" s="6">
        <f t="shared" si="3"/>
        <v>3.0688387821843333</v>
      </c>
    </row>
    <row r="100" spans="2:6" x14ac:dyDescent="0.25">
      <c r="B100" s="4">
        <v>43221</v>
      </c>
      <c r="C100" s="5">
        <v>141.97999999999999</v>
      </c>
      <c r="D100" s="5">
        <f>+'CMGs Energía'!C105</f>
        <v>49.402999999999999</v>
      </c>
      <c r="E100" s="6">
        <f t="shared" si="3"/>
        <v>2.873914539602858</v>
      </c>
    </row>
    <row r="101" spans="2:6" x14ac:dyDescent="0.25">
      <c r="B101" s="4">
        <v>43252</v>
      </c>
      <c r="C101" s="5">
        <v>141.71650099999999</v>
      </c>
      <c r="D101" s="5">
        <f>+'CMGs Energía'!C106</f>
        <v>49.418100000000003</v>
      </c>
      <c r="E101" s="6">
        <f t="shared" si="3"/>
        <v>2.8677043633810282</v>
      </c>
    </row>
    <row r="102" spans="2:6" x14ac:dyDescent="0.25">
      <c r="B102" s="4">
        <v>43282</v>
      </c>
      <c r="C102" s="5">
        <v>134.08131599999999</v>
      </c>
      <c r="D102" s="5">
        <f>+'CMGs Energía'!C107</f>
        <v>49.575299999999999</v>
      </c>
      <c r="E102" s="6">
        <f t="shared" si="3"/>
        <v>2.7045991854814795</v>
      </c>
    </row>
    <row r="103" spans="2:6" x14ac:dyDescent="0.25">
      <c r="B103" s="9"/>
      <c r="C103" s="10"/>
      <c r="D103" s="10"/>
      <c r="E103" s="11"/>
    </row>
    <row r="104" spans="2:6" x14ac:dyDescent="0.25">
      <c r="B104" s="8" t="s">
        <v>12</v>
      </c>
    </row>
    <row r="105" spans="2:6" x14ac:dyDescent="0.25">
      <c r="B105" s="33" t="s">
        <v>16</v>
      </c>
      <c r="C105" s="34"/>
      <c r="D105" s="34"/>
      <c r="E105" s="35"/>
    </row>
    <row r="106" spans="2:6" x14ac:dyDescent="0.25">
      <c r="B106" s="36"/>
      <c r="C106" s="37"/>
      <c r="D106" s="37"/>
      <c r="E106" s="38"/>
    </row>
    <row r="107" spans="2:6" x14ac:dyDescent="0.25">
      <c r="E107" s="25" t="s">
        <v>21</v>
      </c>
      <c r="F107" s="26"/>
    </row>
    <row r="108" spans="2:6" x14ac:dyDescent="0.25">
      <c r="E108" s="25" t="s">
        <v>24</v>
      </c>
      <c r="F108" s="26"/>
    </row>
    <row r="109" spans="2:6" x14ac:dyDescent="0.25">
      <c r="E109" s="25" t="s">
        <v>19</v>
      </c>
      <c r="F109" s="25" t="s">
        <v>22</v>
      </c>
    </row>
    <row r="110" spans="2:6" x14ac:dyDescent="0.25">
      <c r="E110" s="26"/>
      <c r="F110" s="25" t="s">
        <v>20</v>
      </c>
    </row>
  </sheetData>
  <mergeCells count="8">
    <mergeCell ref="B105:E106"/>
    <mergeCell ref="B6:E6"/>
    <mergeCell ref="B7:E7"/>
    <mergeCell ref="B8:E8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CMGs Energía</vt:lpstr>
      <vt:lpstr>CMPP</vt:lpstr>
      <vt:lpstr>DC</vt:lpstr>
      <vt:lpstr>CMETo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Arias</dc:creator>
  <cp:lastModifiedBy>Ricardo Salazar</cp:lastModifiedBy>
  <cp:lastPrinted>2013-02-18T12:10:21Z</cp:lastPrinted>
  <dcterms:created xsi:type="dcterms:W3CDTF">2012-06-11T17:14:50Z</dcterms:created>
  <dcterms:modified xsi:type="dcterms:W3CDTF">2018-09-05T15:06:19Z</dcterms:modified>
</cp:coreProperties>
</file>