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edc\DATA_SIE\Direccion de Mercados Electricos y SENI\2 BUCKUP DE PCs DMEM\Gerencia Monitoreo\Ricardo Salazar\6 - PAGINA WEB SIE\MERCADO\"/>
    </mc:Choice>
  </mc:AlternateContent>
  <bookViews>
    <workbookView xWindow="120" yWindow="75" windowWidth="15255" windowHeight="7935" tabRatio="750"/>
  </bookViews>
  <sheets>
    <sheet name="CMGs Energía" sheetId="19" r:id="rId1"/>
    <sheet name="CMPP" sheetId="21" r:id="rId2"/>
    <sheet name="DC" sheetId="22" r:id="rId3"/>
  </sheets>
  <externalReferences>
    <externalReference r:id="rId4"/>
    <externalReference r:id="rId5"/>
  </externalReferences>
  <definedNames>
    <definedName name="_CMP1">[1]Dic!$D$19*1000</definedName>
    <definedName name="_CMP2">[1]Dic!$D$19*1000</definedName>
    <definedName name="A" localSheetId="1">#REF!</definedName>
    <definedName name="A" localSheetId="2">#REF!</definedName>
    <definedName name="A">[1]Dic!$D$15</definedName>
    <definedName name="as">#REF!</definedName>
    <definedName name="aw" localSheetId="0">#REF!</definedName>
    <definedName name="aw" localSheetId="2">#REF!</definedName>
    <definedName name="aw">#REF!</definedName>
    <definedName name="BANCO_POPULAR" localSheetId="0">#REF!</definedName>
    <definedName name="BANCO_POPULAR" localSheetId="2">#REF!</definedName>
    <definedName name="BANCO_POPULAR">#REF!</definedName>
    <definedName name="CEMEX_INY" localSheetId="0">#REF!</definedName>
    <definedName name="CEMEX_INY" localSheetId="2">#REF!</definedName>
    <definedName name="CEMEX_INY">#REF!</definedName>
    <definedName name="CEMEX_RET" localSheetId="0">#REF!</definedName>
    <definedName name="CEMEX_RET" localSheetId="2">#REF!</definedName>
    <definedName name="CEMEX_RET">#REF!</definedName>
    <definedName name="CERINCA_INY" localSheetId="0">#REF!</definedName>
    <definedName name="CERINCA_INY" localSheetId="2">#REF!</definedName>
    <definedName name="CERINCA_INY">#REF!</definedName>
    <definedName name="CERINCA_RET" localSheetId="0">#REF!</definedName>
    <definedName name="CERINCA_RET" localSheetId="2">#REF!</definedName>
    <definedName name="CERINCA_RET">#REF!</definedName>
    <definedName name="CESAR_IGLESIAS" localSheetId="0">#REF!</definedName>
    <definedName name="CESAR_IGLESIAS" localSheetId="2">#REF!</definedName>
    <definedName name="CESAR_IGLESIAS">#REF!</definedName>
    <definedName name="CESAR_IGLESIAS_INY" localSheetId="0">#REF!</definedName>
    <definedName name="CESAR_IGLESIAS_INY" localSheetId="2">#REF!</definedName>
    <definedName name="CESAR_IGLESIAS_INY">#REF!</definedName>
    <definedName name="CESAR_IGLESIAS_RET" localSheetId="0">#REF!</definedName>
    <definedName name="CESAR_IGLESIAS_RET" localSheetId="2">#REF!</definedName>
    <definedName name="CESAR_IGLESIAS_RET">#REF!</definedName>
    <definedName name="CMETo">'CMGs Energía'!$C$6</definedName>
    <definedName name="CMP">[1]Dic!$D$19*1000</definedName>
    <definedName name="CMPPBRDic_n_1" localSheetId="1">#REF!</definedName>
    <definedName name="CMPPBRDic_n_1" localSheetId="2">#REF!</definedName>
    <definedName name="CMPPBRDic_n_1">[1]Dic!$D$12</definedName>
    <definedName name="Contrato_Este" localSheetId="0">#REF!</definedName>
    <definedName name="Contrato_Este" localSheetId="2">#REF!</definedName>
    <definedName name="Contrato_Este">#REF!</definedName>
    <definedName name="Contrato_Norte" localSheetId="0">#REF!</definedName>
    <definedName name="Contrato_Norte" localSheetId="2">#REF!</definedName>
    <definedName name="Contrato_Norte">#REF!</definedName>
    <definedName name="Contrato_Sur" localSheetId="0">#REF!</definedName>
    <definedName name="Contrato_Sur" localSheetId="2">#REF!</definedName>
    <definedName name="Contrato_Sur">#REF!</definedName>
    <definedName name="CPI_Mes_i_1" localSheetId="1">#REF!</definedName>
    <definedName name="CPI_Mes_i_1" localSheetId="2">#REF!</definedName>
    <definedName name="CPI_Mes_i_1">[1]Dic!$D$13</definedName>
    <definedName name="CPI_Nov_n_1" localSheetId="1">#REF!</definedName>
    <definedName name="CPI_Nov_n_1" localSheetId="2">#REF!</definedName>
    <definedName name="CPI_Nov_n_1">[1]Dic!$D$14</definedName>
    <definedName name="D" localSheetId="1">#REF!</definedName>
    <definedName name="D" localSheetId="2">#REF!</definedName>
    <definedName name="D">[1]Dic!$D$16</definedName>
    <definedName name="D0" localSheetId="1">#REF!</definedName>
    <definedName name="D0" localSheetId="2">#REF!</definedName>
    <definedName name="D0">[1]Dic!$D$17</definedName>
    <definedName name="df">#REF!</definedName>
    <definedName name="DOS_RIOS" localSheetId="0">#REF!</definedName>
    <definedName name="DOS_RIOS" localSheetId="2">#REF!</definedName>
    <definedName name="DOS_RIOS">#REF!</definedName>
    <definedName name="DOS_RIOS_INY" localSheetId="0">#REF!</definedName>
    <definedName name="DOS_RIOS_INY" localSheetId="2">#REF!</definedName>
    <definedName name="DOS_RIOS_INY">#REF!</definedName>
    <definedName name="DOS_RIOS_RET" localSheetId="0">#REF!</definedName>
    <definedName name="DOS_RIOS_RET" localSheetId="2">#REF!</definedName>
    <definedName name="DOS_RIOS_RET">#REF!</definedName>
    <definedName name="GILDAN" localSheetId="0">#REF!</definedName>
    <definedName name="GILDAN" localSheetId="2">#REF!</definedName>
    <definedName name="GILDAN">#REF!</definedName>
    <definedName name="GILDAN_INY" localSheetId="0">#REF!</definedName>
    <definedName name="GILDAN_INY" localSheetId="2">#REF!</definedName>
    <definedName name="GILDAN_INY">#REF!</definedName>
    <definedName name="GILDAN_RET" localSheetId="0">#REF!</definedName>
    <definedName name="GILDAN_RET" localSheetId="2">#REF!</definedName>
    <definedName name="GILDAN_RET">#REF!</definedName>
    <definedName name="GOYA_INY" localSheetId="0">#REF!</definedName>
    <definedName name="GOYA_INY" localSheetId="2">#REF!</definedName>
    <definedName name="GOYA_INY">#REF!</definedName>
    <definedName name="GOYA_RET" localSheetId="0">#REF!</definedName>
    <definedName name="GOYA_RET" localSheetId="2">#REF!</definedName>
    <definedName name="GOYA_RET">#REF!</definedName>
    <definedName name="HNACIONALES_INY" localSheetId="0">#REF!</definedName>
    <definedName name="HNACIONALES_INY" localSheetId="2">#REF!</definedName>
    <definedName name="HNACIONALES_INY">#REF!</definedName>
    <definedName name="HNACIONALES_RET" localSheetId="0">#REF!</definedName>
    <definedName name="HNACIONALES_RET" localSheetId="2">#REF!</definedName>
    <definedName name="HNACIONALES_RET">#REF!</definedName>
    <definedName name="HOTEL_SOL_DE_PLATA_INY" localSheetId="0">#REF!</definedName>
    <definedName name="HOTEL_SOL_DE_PLATA_INY" localSheetId="2">#REF!</definedName>
    <definedName name="HOTEL_SOL_DE_PLATA_INY">#REF!</definedName>
    <definedName name="HOTEL_SOL_DE_PLATA_RET" localSheetId="0">#REF!</definedName>
    <definedName name="HOTEL_SOL_DE_PLATA_RET" localSheetId="2">#REF!</definedName>
    <definedName name="HOTEL_SOL_DE_PLATA_RET">#REF!</definedName>
    <definedName name="INCA" localSheetId="0">#REF!</definedName>
    <definedName name="INCA" localSheetId="2">#REF!</definedName>
    <definedName name="INCA">#REF!</definedName>
    <definedName name="INCA_INY" localSheetId="0">#REF!</definedName>
    <definedName name="INCA_INY" localSheetId="2">#REF!</definedName>
    <definedName name="INCA_INY">#REF!</definedName>
    <definedName name="INCA_ISABELA" localSheetId="0">#REF!</definedName>
    <definedName name="INCA_ISABELA" localSheetId="2">#REF!</definedName>
    <definedName name="INCA_ISABELA">#REF!</definedName>
    <definedName name="INCA_ISABELA_INY" localSheetId="0">#REF!</definedName>
    <definedName name="INCA_ISABELA_INY" localSheetId="2">#REF!</definedName>
    <definedName name="INCA_ISABELA_INY">#REF!</definedName>
    <definedName name="INCA_ISABELA_RET" localSheetId="0">#REF!</definedName>
    <definedName name="INCA_ISABELA_RET" localSheetId="2">#REF!</definedName>
    <definedName name="INCA_ISABELA_RET">#REF!</definedName>
    <definedName name="INCA_RET" localSheetId="0">#REF!</definedName>
    <definedName name="INCA_RET" localSheetId="2">#REF!</definedName>
    <definedName name="INCA_RET">#REF!</definedName>
    <definedName name="MULTIQUIMICA_INY" localSheetId="0">#REF!</definedName>
    <definedName name="MULTIQUIMICA_INY" localSheetId="2">#REF!</definedName>
    <definedName name="MULTIQUIMICA_INY">#REF!</definedName>
    <definedName name="MULTIQUIMICA_RET" localSheetId="0">#REF!</definedName>
    <definedName name="MULTIQUIMICA_RET" localSheetId="2">#REF!</definedName>
    <definedName name="MULTIQUIMICA_RET">#REF!</definedName>
    <definedName name="NOVOPLAST_INY" localSheetId="0">#REF!</definedName>
    <definedName name="NOVOPLAST_INY" localSheetId="2">#REF!</definedName>
    <definedName name="NOVOPLAST_INY">#REF!</definedName>
    <definedName name="NOVOPLAST_RET" localSheetId="0">#REF!</definedName>
    <definedName name="NOVOPLAST_RET" localSheetId="2">#REF!</definedName>
    <definedName name="NOVOPLAST_RET">#REF!</definedName>
    <definedName name="Periodos_Factores" localSheetId="2">#REF!</definedName>
    <definedName name="Periodos_Factores">#REF!</definedName>
    <definedName name="PIISA" localSheetId="0">#REF!</definedName>
    <definedName name="PIISA" localSheetId="2">#REF!</definedName>
    <definedName name="PIISA">#REF!</definedName>
    <definedName name="PLASTICOSFLEXIBLES_INY" localSheetId="0">#REF!</definedName>
    <definedName name="PLASTICOSFLEXIBLES_INY" localSheetId="2">#REF!</definedName>
    <definedName name="PLASTICOSFLEXIBLES_INY">#REF!</definedName>
    <definedName name="PLASTICOSFLEXIBLES_RET" localSheetId="0">#REF!</definedName>
    <definedName name="PLASTICOSFLEXIBLES_RET" localSheetId="2">#REF!</definedName>
    <definedName name="PLASTICOSFLEXIBLES_RET">#REF!</definedName>
    <definedName name="POLYPLAS_INY" localSheetId="0">#REF!</definedName>
    <definedName name="POLYPLAS_INY" localSheetId="2">#REF!</definedName>
    <definedName name="POLYPLAS_INY">#REF!</definedName>
    <definedName name="POLYPLAS_RET" localSheetId="0">#REF!</definedName>
    <definedName name="POLYPLAS_RET" localSheetId="2">#REF!</definedName>
    <definedName name="POLYPLAS_RET">#REF!</definedName>
    <definedName name="qwe">#REF!</definedName>
    <definedName name="REFIDOMSA_INY" localSheetId="0">#REF!</definedName>
    <definedName name="REFIDOMSA_INY" localSheetId="2">#REF!</definedName>
    <definedName name="REFIDOMSA_INY">#REF!</definedName>
    <definedName name="REFIDOMSA_RET" localSheetId="0">#REF!</definedName>
    <definedName name="REFIDOMSA_RET" localSheetId="2">#REF!</definedName>
    <definedName name="REFIDOMSA_RET">#REF!</definedName>
    <definedName name="Retiro_Edeeste" localSheetId="0">#REF!</definedName>
    <definedName name="Retiro_Edeeste" localSheetId="2">#REF!</definedName>
    <definedName name="Retiro_Edeeste">#REF!</definedName>
    <definedName name="Retiro_Edenorte" localSheetId="0">#REF!</definedName>
    <definedName name="Retiro_Edenorte" localSheetId="2">#REF!</definedName>
    <definedName name="Retiro_Edenorte">#REF!</definedName>
    <definedName name="Retiro_Edesur" localSheetId="0">#REF!</definedName>
    <definedName name="Retiro_Edesur" localSheetId="2">#REF!</definedName>
    <definedName name="Retiro_Edesur">#REF!</definedName>
    <definedName name="RetirosEdeeste">[2]Valorización!$G$253</definedName>
    <definedName name="RetirosEdeNorte">[2]Valorización!$G$178</definedName>
    <definedName name="RetirosEdesur">[2]Valorización!$G$95</definedName>
    <definedName name="RIERBA_INY" localSheetId="0">#REF!</definedName>
    <definedName name="RIERBA_INY" localSheetId="2">#REF!</definedName>
    <definedName name="RIERBA_INY">#REF!</definedName>
    <definedName name="RIERBA_RET" localSheetId="0">#REF!</definedName>
    <definedName name="RIERBA_RET" localSheetId="2">#REF!</definedName>
    <definedName name="RIERBA_RET">#REF!</definedName>
    <definedName name="TERMOPAC_INY" localSheetId="0">#REF!</definedName>
    <definedName name="TERMOPAC_INY" localSheetId="2">#REF!</definedName>
    <definedName name="TERMOPAC_INY">#REF!</definedName>
    <definedName name="TERMOPAC_RET" localSheetId="0">#REF!</definedName>
    <definedName name="TERMOPAC_RET" localSheetId="2">#REF!</definedName>
    <definedName name="TERMOPAC_RET">#REF!</definedName>
    <definedName name="Total_Retiros" localSheetId="2">#REF!</definedName>
    <definedName name="Total_Retiros">#REF!</definedName>
    <definedName name="Val_Retiro_Edeeste" localSheetId="0">#REF!</definedName>
    <definedName name="Val_Retiro_Edeeste" localSheetId="2">#REF!</definedName>
    <definedName name="Val_Retiro_Edeeste">#REF!</definedName>
    <definedName name="Val_Retiro_Edenorte" localSheetId="0">#REF!</definedName>
    <definedName name="Val_Retiro_Edenorte" localSheetId="2">#REF!</definedName>
    <definedName name="Val_Retiro_Edenorte">#REF!</definedName>
    <definedName name="Val_Retiro_Edesur" localSheetId="0">#REF!</definedName>
    <definedName name="Val_Retiro_Edesur" localSheetId="2">#REF!</definedName>
    <definedName name="Val_Retiro_Edesur">#REF!</definedName>
    <definedName name="VAL_RetirosEdeeste">[2]Valorización!$I$253</definedName>
    <definedName name="Val_RetirosEdeNorte">[2]Valorización!$I$178</definedName>
    <definedName name="VAL_RetirosEdesur">[2]Valorización!$I$95</definedName>
    <definedName name="ZF_ALCARRIZOS" localSheetId="0">#REF!</definedName>
    <definedName name="ZF_ALCARRIZOS" localSheetId="2">#REF!</definedName>
    <definedName name="ZF_ALCARRIZOS">#REF!</definedName>
    <definedName name="ZF_SAN_ISIDRO_INY" localSheetId="0">#REF!</definedName>
    <definedName name="ZF_SAN_ISIDRO_INY" localSheetId="2">#REF!</definedName>
    <definedName name="ZF_SAN_ISIDRO_INY">#REF!</definedName>
    <definedName name="ZF_SAN_ISIDRO_RET" localSheetId="0">#REF!</definedName>
    <definedName name="ZF_SAN_ISIDRO_RET" localSheetId="2">#REF!</definedName>
    <definedName name="ZF_SAN_ISIDRO_RET">#REF!</definedName>
    <definedName name="ZF_SPM" localSheetId="0">#REF!</definedName>
    <definedName name="ZF_SPM" localSheetId="2">#REF!</definedName>
    <definedName name="ZF_SPM">#REF!</definedName>
    <definedName name="ZF_SPM_INY" localSheetId="0">#REF!</definedName>
    <definedName name="ZF_SPM_INY" localSheetId="2">#REF!</definedName>
    <definedName name="ZF_SPM_INY">#REF!</definedName>
    <definedName name="ZF_SPM_RET" localSheetId="0">#REF!</definedName>
    <definedName name="ZF_SPM_RET" localSheetId="2">#REF!</definedName>
    <definedName name="ZF_SPM_RET">#REF!</definedName>
  </definedNames>
  <calcPr calcId="171027" iterate="1" iterateCount="10"/>
</workbook>
</file>

<file path=xl/calcChain.xml><?xml version="1.0" encoding="utf-8"?>
<calcChain xmlns="http://schemas.openxmlformats.org/spreadsheetml/2006/main">
  <c r="E84" i="22" l="1"/>
  <c r="E85" i="22"/>
  <c r="E81" i="22"/>
  <c r="E82" i="22"/>
  <c r="E83" i="22"/>
  <c r="E88" i="21" l="1"/>
  <c r="E89" i="21"/>
  <c r="E85" i="21"/>
  <c r="E86" i="21"/>
  <c r="E87" i="21"/>
  <c r="F89" i="19" l="1"/>
  <c r="F90" i="19"/>
  <c r="D90" i="19"/>
  <c r="D89" i="19"/>
  <c r="D87" i="19"/>
  <c r="D88" i="19"/>
  <c r="F87" i="19"/>
  <c r="F88" i="19"/>
  <c r="E72" i="22" l="1"/>
  <c r="E73" i="22"/>
  <c r="E74" i="22"/>
  <c r="E75" i="22"/>
  <c r="E76" i="22"/>
  <c r="E77" i="22"/>
  <c r="E78" i="22"/>
  <c r="E79" i="22"/>
  <c r="E80" i="22"/>
  <c r="E76" i="21"/>
  <c r="E77" i="21"/>
  <c r="E78" i="21"/>
  <c r="E79" i="21"/>
  <c r="E80" i="21"/>
  <c r="E81" i="21"/>
  <c r="E82" i="21"/>
  <c r="E83" i="21"/>
  <c r="E84" i="21"/>
  <c r="F82" i="19"/>
  <c r="F83" i="19"/>
  <c r="F84" i="19"/>
  <c r="F85" i="19"/>
  <c r="F86" i="19"/>
  <c r="F81" i="19"/>
  <c r="D82" i="19"/>
  <c r="D83" i="19"/>
  <c r="D84" i="19"/>
  <c r="D85" i="19"/>
  <c r="D86" i="19"/>
  <c r="D81" i="19"/>
  <c r="G77" i="19" l="1"/>
  <c r="G78" i="19"/>
  <c r="G79" i="19"/>
  <c r="G80" i="19"/>
  <c r="E77" i="19"/>
  <c r="E78" i="19"/>
  <c r="E79" i="19"/>
  <c r="E80" i="19"/>
  <c r="E61" i="22" l="1"/>
  <c r="E62" i="22"/>
  <c r="E63" i="22"/>
  <c r="E64" i="22"/>
  <c r="E65" i="22"/>
  <c r="E66" i="22"/>
  <c r="E67" i="22"/>
  <c r="E68" i="22"/>
  <c r="E69" i="22"/>
  <c r="E70" i="22"/>
  <c r="E71" i="22"/>
  <c r="E65" i="21" l="1"/>
  <c r="E66" i="21"/>
  <c r="E67" i="21"/>
  <c r="E68" i="21"/>
  <c r="E69" i="21"/>
  <c r="E70" i="21"/>
  <c r="E71" i="21"/>
  <c r="E72" i="21"/>
  <c r="E73" i="21"/>
  <c r="E74" i="21"/>
  <c r="E75" i="21"/>
  <c r="G76" i="19"/>
  <c r="G75" i="19"/>
  <c r="G74" i="19"/>
  <c r="G73" i="19"/>
  <c r="G72" i="19"/>
  <c r="G71" i="19"/>
  <c r="G70" i="19"/>
  <c r="G69" i="19"/>
  <c r="G68" i="19"/>
  <c r="G67" i="19"/>
  <c r="G66" i="19"/>
  <c r="F65" i="19"/>
  <c r="E66" i="19"/>
  <c r="E67" i="19"/>
  <c r="E68" i="19"/>
  <c r="E69" i="19"/>
  <c r="E70" i="19"/>
  <c r="E71" i="19"/>
  <c r="E72" i="19"/>
  <c r="E73" i="19"/>
  <c r="E74" i="19"/>
  <c r="E75" i="19"/>
  <c r="E76" i="19"/>
  <c r="E65" i="19" l="1"/>
  <c r="D56" i="22" l="1"/>
  <c r="E56" i="22" s="1"/>
  <c r="D57" i="22"/>
  <c r="E57" i="22" s="1"/>
  <c r="D58" i="22"/>
  <c r="E58" i="22" s="1"/>
  <c r="D59" i="22"/>
  <c r="E59" i="22" s="1"/>
  <c r="D55" i="22"/>
  <c r="E55" i="22" s="1"/>
  <c r="E60" i="22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16" i="21"/>
  <c r="F64" i="19"/>
  <c r="E64" i="19"/>
  <c r="F63" i="19" l="1"/>
  <c r="F61" i="19"/>
  <c r="F62" i="19"/>
  <c r="F60" i="19"/>
  <c r="E62" i="19"/>
  <c r="E63" i="19"/>
  <c r="E61" i="19"/>
  <c r="E60" i="19"/>
  <c r="F59" i="19"/>
  <c r="E59" i="19"/>
  <c r="D54" i="22" l="1"/>
  <c r="E54" i="22" s="1"/>
  <c r="D13" i="22" l="1"/>
  <c r="E13" i="22" s="1"/>
  <c r="D14" i="22"/>
  <c r="E14" i="22" s="1"/>
  <c r="D15" i="22"/>
  <c r="E15" i="22" s="1"/>
  <c r="D16" i="22"/>
  <c r="E16" i="22" s="1"/>
  <c r="D17" i="22"/>
  <c r="E17" i="22" s="1"/>
  <c r="D18" i="22"/>
  <c r="E18" i="22" s="1"/>
  <c r="D19" i="22"/>
  <c r="E19" i="22" s="1"/>
  <c r="D20" i="22"/>
  <c r="E20" i="22" s="1"/>
  <c r="D21" i="22"/>
  <c r="E21" i="22" s="1"/>
  <c r="D22" i="22"/>
  <c r="E22" i="22" s="1"/>
  <c r="D23" i="22"/>
  <c r="E23" i="22" s="1"/>
  <c r="D24" i="22"/>
  <c r="E24" i="22" s="1"/>
  <c r="D25" i="22"/>
  <c r="E25" i="22" s="1"/>
  <c r="D26" i="22"/>
  <c r="E26" i="22" s="1"/>
  <c r="D27" i="22"/>
  <c r="E27" i="22" s="1"/>
  <c r="D28" i="22"/>
  <c r="E28" i="22" s="1"/>
  <c r="D29" i="22"/>
  <c r="E29" i="22" s="1"/>
  <c r="D30" i="22"/>
  <c r="E30" i="22" s="1"/>
  <c r="D31" i="22"/>
  <c r="E31" i="22" s="1"/>
  <c r="D32" i="22"/>
  <c r="E32" i="22" s="1"/>
  <c r="D33" i="22"/>
  <c r="E33" i="22" s="1"/>
  <c r="D34" i="22"/>
  <c r="E34" i="22" s="1"/>
  <c r="D35" i="22"/>
  <c r="E35" i="22" s="1"/>
  <c r="D36" i="22"/>
  <c r="E36" i="22" s="1"/>
  <c r="D37" i="22"/>
  <c r="E37" i="22" s="1"/>
  <c r="D38" i="22"/>
  <c r="E38" i="22" s="1"/>
  <c r="D39" i="22"/>
  <c r="E39" i="22" s="1"/>
  <c r="D40" i="22"/>
  <c r="E40" i="22" s="1"/>
  <c r="D41" i="22"/>
  <c r="E41" i="22" s="1"/>
  <c r="D42" i="22"/>
  <c r="E42" i="22" s="1"/>
  <c r="D43" i="22"/>
  <c r="E43" i="22" s="1"/>
  <c r="D44" i="22"/>
  <c r="E44" i="22" s="1"/>
  <c r="D45" i="22"/>
  <c r="E45" i="22" s="1"/>
  <c r="D46" i="22"/>
  <c r="E46" i="22" s="1"/>
  <c r="D47" i="22"/>
  <c r="E47" i="22" s="1"/>
  <c r="D48" i="22"/>
  <c r="E48" i="22" s="1"/>
  <c r="D49" i="22"/>
  <c r="E49" i="22" s="1"/>
  <c r="D50" i="22"/>
  <c r="E50" i="22" s="1"/>
  <c r="D51" i="22"/>
  <c r="E51" i="22" s="1"/>
  <c r="D52" i="22"/>
  <c r="E52" i="22" s="1"/>
  <c r="D53" i="22"/>
  <c r="E53" i="22" s="1"/>
  <c r="D12" i="22"/>
  <c r="E12" i="22" s="1"/>
  <c r="F58" i="19" l="1"/>
  <c r="F53" i="19"/>
  <c r="F54" i="19"/>
  <c r="F55" i="19"/>
  <c r="F56" i="19"/>
  <c r="F5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17" i="19"/>
  <c r="F50" i="19" l="1"/>
  <c r="F51" i="19"/>
  <c r="F52" i="19"/>
  <c r="F45" i="19" l="1"/>
  <c r="F46" i="19"/>
  <c r="F47" i="19"/>
  <c r="F48" i="19"/>
  <c r="F49" i="19"/>
  <c r="F41" i="19" l="1"/>
  <c r="F42" i="19"/>
  <c r="F43" i="19"/>
  <c r="F44" i="19"/>
  <c r="F40" i="19"/>
  <c r="F38" i="19" l="1"/>
  <c r="F39" i="19"/>
  <c r="F37" i="19"/>
  <c r="F28" i="19"/>
  <c r="F35" i="19" l="1"/>
  <c r="F36" i="19"/>
  <c r="F29" i="19"/>
  <c r="F30" i="19"/>
  <c r="F31" i="19"/>
  <c r="F32" i="19"/>
  <c r="F33" i="19"/>
  <c r="F34" i="19"/>
  <c r="F21" i="19"/>
  <c r="F27" i="19"/>
  <c r="F26" i="19"/>
  <c r="F25" i="19"/>
  <c r="F24" i="19"/>
  <c r="F23" i="19"/>
  <c r="F22" i="19"/>
  <c r="F20" i="19"/>
  <c r="F19" i="19"/>
  <c r="F18" i="19"/>
  <c r="F17" i="19"/>
</calcChain>
</file>

<file path=xl/sharedStrings.xml><?xml version="1.0" encoding="utf-8"?>
<sst xmlns="http://schemas.openxmlformats.org/spreadsheetml/2006/main" count="42" uniqueCount="25">
  <si>
    <t>SUPERINTENDENCIA DE ELECTRICIDAD</t>
  </si>
  <si>
    <t>DIRECCIÓN DE MERCADO ELÉCTRICO MAYORISTA</t>
  </si>
  <si>
    <t>MES</t>
  </si>
  <si>
    <t>CMG (RD$/MWh) Barra de referencia</t>
  </si>
  <si>
    <t>CMG (US$/MWh) Barra de referencia</t>
  </si>
  <si>
    <t>COSTOS MARGINALES DEL ENERGIA</t>
  </si>
  <si>
    <t>Tasa de Cambio (Ventas Agentes de Cambio BC)</t>
  </si>
  <si>
    <t>CMPP (RD$/kW-mes)</t>
  </si>
  <si>
    <t>Tasa de cambio (RD$/US$)</t>
  </si>
  <si>
    <t>CMPP (US$/kW-mes)</t>
  </si>
  <si>
    <t>DERECHO DE CONEXION UNITARIO</t>
  </si>
  <si>
    <t xml:space="preserve">COSTO MARGINAL DE POTENCIA DE PUNTA </t>
  </si>
  <si>
    <t>NOTAS</t>
  </si>
  <si>
    <t>Tasa de cambio promedio del dólar americano para ventas en efectivo (Agentes de Cambio) en el mercado extrabancario publicada por el Banco Central, correspondiente al mes anterior al cálculo.</t>
  </si>
  <si>
    <t>DC (RD$/kW)</t>
  </si>
  <si>
    <t>DC (US$/kW)</t>
  </si>
  <si>
    <t>Tasa de cambio del dólar americano para ventas (Agentes de Cambio) en el mercado extrabancario publicada por el Banco Central, correspondiente al mes anterior al cálculo.</t>
  </si>
  <si>
    <t>CMG (RD$/MWh) Máximo -TOPE</t>
  </si>
  <si>
    <t>CMG (US$/MWh) Máximo -TOPE</t>
  </si>
  <si>
    <t>Fecha ultima revision: Octubre 2016</t>
  </si>
  <si>
    <t xml:space="preserve">Preparado por: </t>
  </si>
  <si>
    <t>[rsalazar@sie.gov.do]</t>
  </si>
  <si>
    <t>Fuente: Organismo Coordinador</t>
  </si>
  <si>
    <t>[hvaldez@sie.gov.do]</t>
  </si>
  <si>
    <t>Fecha ultima revision: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</si>
</sst>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??_);_(@_)"/>
    <numFmt numFmtId="166" formatCode="_([$€-2]* #,##0.00_);_([$€-2]* \(#,##0.00\);_([$€-2]* &quot;-&quot;??_)"/>
    <numFmt numFmtId="167" formatCode="[$-409]mmm\-yy;@"/>
    <numFmt numFmtId="168" formatCode="0.0%"/>
    <numFmt numFmtId="169" formatCode="[$-409]m/d/yy\ h:mm\ AM/PM;@"/>
    <numFmt numFmtId="170" formatCode="_(&quot;RD$&quot;* #,##0.00_);_(&quot;RD$&quot;* \(#,##0.00\);_(&quot;RD$&quot;* &quot;-&quot;??_);_(@_)"/>
    <numFmt numFmtId="171" formatCode="_([$€]* #,##0.00_);_([$€]* \(#,##0.00\);_([$€]* &quot;-&quot;??_);_(@_)"/>
    <numFmt numFmtId="172" formatCode="_(* #,##0.00_);_(* \(#,##0.00\);_(* \-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sz val="10"/>
      <name val="Tahoma"/>
      <family val="2"/>
    </font>
    <font>
      <i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54"/>
      </patternFill>
    </fill>
  </fills>
  <borders count="3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7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1" fillId="0" borderId="0"/>
    <xf numFmtId="169" fontId="10" fillId="6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9" fillId="5" borderId="0" applyNumberFormat="0" applyBorder="0" applyAlignment="0" applyProtection="0"/>
    <xf numFmtId="169" fontId="2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25" borderId="11" applyNumberFormat="0" applyAlignment="0" applyProtection="0"/>
    <xf numFmtId="0" fontId="17" fillId="25" borderId="11" applyNumberFormat="0" applyAlignment="0" applyProtection="0"/>
    <xf numFmtId="0" fontId="18" fillId="26" borderId="12" applyNumberFormat="0" applyAlignment="0" applyProtection="0"/>
    <xf numFmtId="0" fontId="19" fillId="0" borderId="13" applyNumberFormat="0" applyFill="0" applyAlignment="0" applyProtection="0"/>
    <xf numFmtId="0" fontId="18" fillId="26" borderId="12" applyNumberFormat="0" applyAlignment="0" applyProtection="0"/>
    <xf numFmtId="0" fontId="20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21" fillId="12" borderId="11" applyNumberFormat="0" applyAlignment="0" applyProtection="0"/>
    <xf numFmtId="0" fontId="2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1" fillId="12" borderId="11" applyNumberFormat="0" applyAlignment="0" applyProtection="0"/>
    <xf numFmtId="0" fontId="19" fillId="0" borderId="1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27" borderId="0" applyNumberFormat="0" applyBorder="0" applyAlignment="0" applyProtection="0"/>
    <xf numFmtId="166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3" fillId="28" borderId="17" applyNumberFormat="0" applyFont="0" applyAlignment="0" applyProtection="0"/>
    <xf numFmtId="0" fontId="2" fillId="28" borderId="17" applyNumberFormat="0" applyFont="0" applyAlignment="0" applyProtection="0"/>
    <xf numFmtId="0" fontId="26" fillId="25" borderId="1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25" borderId="18" applyNumberFormat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0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7" fillId="25" borderId="11" applyNumberFormat="0" applyAlignment="0" applyProtection="0"/>
    <xf numFmtId="0" fontId="17" fillId="25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" fillId="0" borderId="0"/>
    <xf numFmtId="0" fontId="2" fillId="0" borderId="0"/>
    <xf numFmtId="0" fontId="13" fillId="28" borderId="17" applyNumberFormat="0" applyFont="0" applyAlignment="0" applyProtection="0"/>
    <xf numFmtId="0" fontId="2" fillId="28" borderId="17" applyNumberFormat="0" applyFont="0" applyAlignment="0" applyProtection="0"/>
    <xf numFmtId="0" fontId="26" fillId="25" borderId="18" applyNumberFormat="0" applyAlignment="0" applyProtection="0"/>
    <xf numFmtId="0" fontId="26" fillId="25" borderId="18" applyNumberFormat="0" applyAlignment="0" applyProtection="0"/>
    <xf numFmtId="0" fontId="12" fillId="0" borderId="19" applyNumberFormat="0" applyFill="0" applyAlignment="0" applyProtection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" fillId="0" borderId="0"/>
    <xf numFmtId="43" fontId="1" fillId="0" borderId="0" applyFont="0" applyFill="0" applyBorder="0" applyAlignment="0" applyProtection="0"/>
    <xf numFmtId="171" fontId="2" fillId="0" borderId="0"/>
    <xf numFmtId="171" fontId="1" fillId="0" borderId="0"/>
    <xf numFmtId="171" fontId="2" fillId="0" borderId="0"/>
    <xf numFmtId="171" fontId="1" fillId="0" borderId="0"/>
    <xf numFmtId="43" fontId="2" fillId="0" borderId="0" applyFont="0" applyFill="0" applyBorder="0" applyAlignment="0" applyProtection="0"/>
    <xf numFmtId="171" fontId="13" fillId="25" borderId="0" applyNumberFormat="0" applyBorder="0" applyAlignment="0" applyProtection="0"/>
    <xf numFmtId="171" fontId="13" fillId="12" borderId="0" applyNumberFormat="0" applyBorder="0" applyAlignment="0" applyProtection="0"/>
    <xf numFmtId="171" fontId="13" fillId="28" borderId="0" applyNumberFormat="0" applyBorder="0" applyAlignment="0" applyProtection="0"/>
    <xf numFmtId="171" fontId="13" fillId="25" borderId="0" applyNumberFormat="0" applyBorder="0" applyAlignment="0" applyProtection="0"/>
    <xf numFmtId="171" fontId="13" fillId="29" borderId="0" applyNumberFormat="0" applyBorder="0" applyAlignment="0" applyProtection="0"/>
    <xf numFmtId="171" fontId="13" fillId="12" borderId="0" applyNumberFormat="0" applyBorder="0" applyAlignment="0" applyProtection="0"/>
    <xf numFmtId="171" fontId="13" fillId="26" borderId="0" applyNumberFormat="0" applyBorder="0" applyAlignment="0" applyProtection="0"/>
    <xf numFmtId="171" fontId="13" fillId="14" borderId="0" applyNumberFormat="0" applyBorder="0" applyAlignment="0" applyProtection="0"/>
    <xf numFmtId="171" fontId="13" fillId="27" borderId="0" applyNumberFormat="0" applyBorder="0" applyAlignment="0" applyProtection="0"/>
    <xf numFmtId="171" fontId="13" fillId="26" borderId="0" applyNumberFormat="0" applyBorder="0" applyAlignment="0" applyProtection="0"/>
    <xf numFmtId="171" fontId="13" fillId="13" borderId="0" applyNumberFormat="0" applyBorder="0" applyAlignment="0" applyProtection="0"/>
    <xf numFmtId="171" fontId="13" fillId="12" borderId="0" applyNumberFormat="0" applyBorder="0" applyAlignment="0" applyProtection="0"/>
    <xf numFmtId="171" fontId="14" fillId="19" borderId="0" applyNumberFormat="0" applyBorder="0" applyAlignment="0" applyProtection="0"/>
    <xf numFmtId="171" fontId="14" fillId="14" borderId="0" applyNumberFormat="0" applyBorder="0" applyAlignment="0" applyProtection="0"/>
    <xf numFmtId="171" fontId="14" fillId="27" borderId="0" applyNumberFormat="0" applyBorder="0" applyAlignment="0" applyProtection="0"/>
    <xf numFmtId="171" fontId="14" fillId="26" borderId="0" applyNumberFormat="0" applyBorder="0" applyAlignment="0" applyProtection="0"/>
    <xf numFmtId="171" fontId="14" fillId="19" borderId="0" applyNumberFormat="0" applyBorder="0" applyAlignment="0" applyProtection="0"/>
    <xf numFmtId="171" fontId="14" fillId="12" borderId="0" applyNumberFormat="0" applyBorder="0" applyAlignment="0" applyProtection="0"/>
    <xf numFmtId="171" fontId="16" fillId="9" borderId="0" applyNumberFormat="0" applyBorder="0" applyAlignment="0" applyProtection="0"/>
    <xf numFmtId="171" fontId="17" fillId="25" borderId="20" applyNumberFormat="0" applyAlignment="0" applyProtection="0"/>
    <xf numFmtId="171" fontId="18" fillId="30" borderId="12" applyNumberFormat="0" applyAlignment="0" applyProtection="0"/>
    <xf numFmtId="171" fontId="19" fillId="0" borderId="13" applyNumberFormat="0" applyFill="0" applyAlignment="0" applyProtection="0"/>
    <xf numFmtId="44" fontId="2" fillId="0" borderId="0" applyFont="0" applyFill="0" applyBorder="0" applyAlignment="0" applyProtection="0"/>
    <xf numFmtId="171" fontId="29" fillId="0" borderId="0" applyNumberFormat="0" applyFill="0" applyBorder="0" applyAlignment="0" applyProtection="0"/>
    <xf numFmtId="171" fontId="14" fillId="19" borderId="0" applyNumberFormat="0" applyBorder="0" applyAlignment="0" applyProtection="0"/>
    <xf numFmtId="171" fontId="14" fillId="22" borderId="0" applyNumberFormat="0" applyBorder="0" applyAlignment="0" applyProtection="0"/>
    <xf numFmtId="171" fontId="14" fillId="23" borderId="0" applyNumberFormat="0" applyBorder="0" applyAlignment="0" applyProtection="0"/>
    <xf numFmtId="171" fontId="14" fillId="31" borderId="0" applyNumberFormat="0" applyBorder="0" applyAlignment="0" applyProtection="0"/>
    <xf numFmtId="171" fontId="14" fillId="19" borderId="0" applyNumberFormat="0" applyBorder="0" applyAlignment="0" applyProtection="0"/>
    <xf numFmtId="171" fontId="14" fillId="24" borderId="0" applyNumberFormat="0" applyBorder="0" applyAlignment="0" applyProtection="0"/>
    <xf numFmtId="171" fontId="21" fillId="12" borderId="20" applyNumberFormat="0" applyAlignment="0" applyProtection="0"/>
    <xf numFmtId="171" fontId="2" fillId="0" borderId="0" applyFont="0" applyFill="0" applyBorder="0" applyAlignment="0" applyProtection="0"/>
    <xf numFmtId="172" fontId="2" fillId="0" borderId="0"/>
    <xf numFmtId="171" fontId="30" fillId="0" borderId="0" applyNumberFormat="0" applyFill="0" applyBorder="0" applyAlignment="0" applyProtection="0">
      <alignment vertical="top"/>
      <protection locked="0"/>
    </xf>
    <xf numFmtId="171" fontId="15" fillId="8" borderId="0" applyNumberFormat="0" applyBorder="0" applyAlignment="0" applyProtection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31" fillId="0" borderId="0"/>
    <xf numFmtId="171" fontId="2" fillId="28" borderId="21" applyNumberFormat="0" applyFon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6" fillId="25" borderId="20" applyNumberFormat="0" applyAlignment="0" applyProtection="0"/>
    <xf numFmtId="171" fontId="27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4" fillId="0" borderId="22" applyNumberFormat="0" applyFill="0" applyAlignment="0" applyProtection="0"/>
    <xf numFmtId="171" fontId="35" fillId="0" borderId="23" applyNumberFormat="0" applyFill="0" applyAlignment="0" applyProtection="0"/>
    <xf numFmtId="171" fontId="29" fillId="0" borderId="24" applyNumberFormat="0" applyFill="0" applyAlignment="0" applyProtection="0"/>
    <xf numFmtId="171" fontId="1" fillId="0" borderId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1" fillId="12" borderId="28" applyNumberFormat="0" applyAlignment="0" applyProtection="0"/>
    <xf numFmtId="171" fontId="2" fillId="28" borderId="29" applyNumberFormat="0" applyFont="0" applyAlignment="0" applyProtection="0"/>
    <xf numFmtId="0" fontId="17" fillId="25" borderId="25" applyNumberFormat="0" applyAlignment="0" applyProtection="0"/>
    <xf numFmtId="0" fontId="17" fillId="25" borderId="25" applyNumberFormat="0" applyAlignment="0" applyProtection="0"/>
    <xf numFmtId="0" fontId="21" fillId="12" borderId="25" applyNumberFormat="0" applyAlignment="0" applyProtection="0"/>
    <xf numFmtId="0" fontId="21" fillId="12" borderId="25" applyNumberFormat="0" applyAlignment="0" applyProtection="0"/>
    <xf numFmtId="0" fontId="13" fillId="28" borderId="26" applyNumberFormat="0" applyFont="0" applyAlignment="0" applyProtection="0"/>
    <xf numFmtId="0" fontId="2" fillId="28" borderId="26" applyNumberFormat="0" applyFont="0" applyAlignment="0" applyProtection="0"/>
    <xf numFmtId="0" fontId="26" fillId="25" borderId="20" applyNumberFormat="0" applyAlignment="0" applyProtection="0"/>
    <xf numFmtId="0" fontId="26" fillId="25" borderId="20" applyNumberFormat="0" applyAlignment="0" applyProtection="0"/>
    <xf numFmtId="0" fontId="12" fillId="0" borderId="27" applyNumberFormat="0" applyFill="0" applyAlignment="0" applyProtection="0"/>
    <xf numFmtId="0" fontId="17" fillId="25" borderId="25" applyNumberFormat="0" applyAlignment="0" applyProtection="0"/>
    <xf numFmtId="0" fontId="17" fillId="25" borderId="25" applyNumberFormat="0" applyAlignment="0" applyProtection="0"/>
    <xf numFmtId="0" fontId="21" fillId="12" borderId="25" applyNumberFormat="0" applyAlignment="0" applyProtection="0"/>
    <xf numFmtId="0" fontId="21" fillId="12" borderId="25" applyNumberFormat="0" applyAlignment="0" applyProtection="0"/>
    <xf numFmtId="0" fontId="13" fillId="28" borderId="26" applyNumberFormat="0" applyFont="0" applyAlignment="0" applyProtection="0"/>
    <xf numFmtId="0" fontId="2" fillId="28" borderId="26" applyNumberFormat="0" applyFont="0" applyAlignment="0" applyProtection="0"/>
    <xf numFmtId="0" fontId="26" fillId="25" borderId="20" applyNumberFormat="0" applyAlignment="0" applyProtection="0"/>
    <xf numFmtId="0" fontId="26" fillId="25" borderId="20" applyNumberFormat="0" applyAlignment="0" applyProtection="0"/>
    <xf numFmtId="0" fontId="12" fillId="0" borderId="27" applyNumberFormat="0" applyFill="0" applyAlignment="0" applyProtection="0"/>
    <xf numFmtId="43" fontId="1" fillId="0" borderId="0" applyFont="0" applyFill="0" applyBorder="0" applyAlignment="0" applyProtection="0"/>
    <xf numFmtId="171" fontId="17" fillId="25" borderId="28" applyNumberFormat="0" applyAlignment="0" applyProtection="0"/>
    <xf numFmtId="171" fontId="26" fillId="25" borderId="28" applyNumberFormat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1" fillId="2" borderId="0" xfId="5" applyFill="1"/>
    <xf numFmtId="0" fontId="1" fillId="2" borderId="0" xfId="5" applyFill="1" applyAlignment="1">
      <alignment horizontal="center"/>
    </xf>
    <xf numFmtId="0" fontId="1" fillId="2" borderId="0" xfId="5" applyFill="1" applyBorder="1" applyAlignment="1">
      <alignment horizontal="center"/>
    </xf>
    <xf numFmtId="167" fontId="1" fillId="2" borderId="3" xfId="5" applyNumberFormat="1" applyFont="1" applyFill="1" applyBorder="1"/>
    <xf numFmtId="164" fontId="0" fillId="2" borderId="3" xfId="6" applyFont="1" applyFill="1" applyBorder="1"/>
    <xf numFmtId="165" fontId="0" fillId="2" borderId="3" xfId="6" applyNumberFormat="1" applyFont="1" applyFill="1" applyBorder="1" applyAlignment="1">
      <alignment horizontal="center"/>
    </xf>
    <xf numFmtId="0" fontId="1" fillId="2" borderId="0" xfId="5" applyFill="1" applyAlignment="1">
      <alignment horizontal="center"/>
    </xf>
    <xf numFmtId="0" fontId="7" fillId="2" borderId="0" xfId="5" applyFont="1" applyFill="1"/>
    <xf numFmtId="167" fontId="1" fillId="2" borderId="0" xfId="5" applyNumberFormat="1" applyFont="1" applyFill="1" applyBorder="1"/>
    <xf numFmtId="164" fontId="0" fillId="2" borderId="0" xfId="6" applyFont="1" applyFill="1" applyBorder="1"/>
    <xf numFmtId="165" fontId="0" fillId="2" borderId="0" xfId="6" applyNumberFormat="1" applyFont="1" applyFill="1" applyBorder="1" applyAlignment="1">
      <alignment horizontal="center"/>
    </xf>
    <xf numFmtId="164" fontId="0" fillId="4" borderId="3" xfId="6" applyFont="1" applyFill="1" applyBorder="1"/>
    <xf numFmtId="167" fontId="1" fillId="2" borderId="1" xfId="5" applyNumberFormat="1" applyFont="1" applyFill="1" applyBorder="1"/>
    <xf numFmtId="164" fontId="0" fillId="2" borderId="1" xfId="6" applyFont="1" applyFill="1" applyBorder="1"/>
    <xf numFmtId="165" fontId="0" fillId="2" borderId="1" xfId="6" applyNumberFormat="1" applyFont="1" applyFill="1" applyBorder="1" applyAlignment="1">
      <alignment horizontal="center"/>
    </xf>
    <xf numFmtId="0" fontId="1" fillId="2" borderId="0" xfId="5" applyFill="1" applyAlignment="1">
      <alignment horizontal="center"/>
    </xf>
    <xf numFmtId="164" fontId="0" fillId="2" borderId="10" xfId="8" applyFont="1" applyFill="1" applyBorder="1"/>
    <xf numFmtId="0" fontId="1" fillId="2" borderId="0" xfId="5" applyFill="1" applyBorder="1"/>
    <xf numFmtId="3" fontId="1" fillId="2" borderId="0" xfId="5" applyNumberFormat="1" applyFill="1" applyBorder="1"/>
    <xf numFmtId="3" fontId="1" fillId="2" borderId="0" xfId="5" applyNumberFormat="1" applyFill="1"/>
    <xf numFmtId="0" fontId="0" fillId="2" borderId="0" xfId="5" applyFont="1" applyFill="1"/>
    <xf numFmtId="164" fontId="1" fillId="2" borderId="0" xfId="5" applyNumberFormat="1" applyFill="1" applyBorder="1"/>
    <xf numFmtId="0" fontId="7" fillId="2" borderId="0" xfId="5" applyFont="1" applyFill="1" applyAlignment="1">
      <alignment horizontal="right"/>
    </xf>
    <xf numFmtId="165" fontId="0" fillId="2" borderId="3" xfId="6" applyNumberFormat="1" applyFont="1" applyFill="1" applyBorder="1"/>
    <xf numFmtId="165" fontId="0" fillId="2" borderId="0" xfId="6" applyNumberFormat="1" applyFont="1" applyFill="1" applyBorder="1"/>
    <xf numFmtId="0" fontId="2" fillId="2" borderId="0" xfId="38" applyFill="1" applyAlignment="1">
      <alignment horizontal="left" vertical="center"/>
    </xf>
    <xf numFmtId="0" fontId="2" fillId="2" borderId="0" xfId="38" applyFill="1" applyAlignment="1">
      <alignment horizontal="center" vertical="center"/>
    </xf>
    <xf numFmtId="0" fontId="4" fillId="2" borderId="0" xfId="5" applyFont="1" applyFill="1" applyAlignment="1">
      <alignment horizontal="center"/>
    </xf>
    <xf numFmtId="0" fontId="3" fillId="2" borderId="0" xfId="5" applyFont="1" applyFill="1" applyAlignment="1">
      <alignment horizontal="center"/>
    </xf>
    <xf numFmtId="0" fontId="0" fillId="2" borderId="0" xfId="5" applyFont="1" applyFill="1" applyAlignment="1">
      <alignment horizontal="center"/>
    </xf>
    <xf numFmtId="0" fontId="1" fillId="2" borderId="0" xfId="5" applyFill="1" applyAlignment="1">
      <alignment horizontal="center"/>
    </xf>
    <xf numFmtId="0" fontId="5" fillId="3" borderId="1" xfId="5" applyFont="1" applyFill="1" applyBorder="1" applyAlignment="1">
      <alignment horizontal="center" vertical="center" wrapText="1"/>
    </xf>
    <xf numFmtId="0" fontId="5" fillId="3" borderId="2" xfId="5" applyFont="1" applyFill="1" applyBorder="1" applyAlignment="1">
      <alignment horizontal="center" vertical="center" wrapText="1"/>
    </xf>
    <xf numFmtId="0" fontId="8" fillId="2" borderId="4" xfId="5" applyFont="1" applyFill="1" applyBorder="1" applyAlignment="1">
      <alignment horizontal="left" vertical="center" wrapText="1"/>
    </xf>
    <xf numFmtId="0" fontId="8" fillId="2" borderId="5" xfId="5" applyFont="1" applyFill="1" applyBorder="1" applyAlignment="1">
      <alignment horizontal="left" vertical="center" wrapText="1"/>
    </xf>
    <xf numFmtId="0" fontId="8" fillId="2" borderId="6" xfId="5" applyFont="1" applyFill="1" applyBorder="1" applyAlignment="1">
      <alignment horizontal="left" vertical="center" wrapText="1"/>
    </xf>
    <xf numFmtId="0" fontId="8" fillId="2" borderId="7" xfId="5" applyFont="1" applyFill="1" applyBorder="1" applyAlignment="1">
      <alignment horizontal="left" vertical="center" wrapText="1"/>
    </xf>
    <xf numFmtId="0" fontId="8" fillId="2" borderId="8" xfId="5" applyFont="1" applyFill="1" applyBorder="1" applyAlignment="1">
      <alignment horizontal="left" vertical="center" wrapText="1"/>
    </xf>
    <xf numFmtId="0" fontId="8" fillId="2" borderId="9" xfId="5" applyFont="1" applyFill="1" applyBorder="1" applyAlignment="1">
      <alignment horizontal="left" vertical="center" wrapText="1"/>
    </xf>
    <xf numFmtId="0" fontId="1" fillId="2" borderId="0" xfId="5" applyFont="1" applyFill="1" applyAlignment="1">
      <alignment horizontal="center"/>
    </xf>
  </cellXfs>
  <cellStyles count="277">
    <cellStyle name="20% - Accent1" xfId="44"/>
    <cellStyle name="20% - Accent2" xfId="45"/>
    <cellStyle name="20% - Accent3" xfId="46"/>
    <cellStyle name="20% - Accent4" xfId="47"/>
    <cellStyle name="20% - Accent5" xfId="48"/>
    <cellStyle name="20% - Accent6" xfId="49"/>
    <cellStyle name="20% - Énfasis1 2" xfId="50"/>
    <cellStyle name="20% - Énfasis1 3" xfId="193"/>
    <cellStyle name="20% - Énfasis2 2" xfId="51"/>
    <cellStyle name="20% - Énfasis2 3" xfId="194"/>
    <cellStyle name="20% - Énfasis3 2" xfId="52"/>
    <cellStyle name="20% - Énfasis3 3" xfId="195"/>
    <cellStyle name="20% - Énfasis4 2" xfId="53"/>
    <cellStyle name="20% - Énfasis4 3" xfId="196"/>
    <cellStyle name="20% - Énfasis5 2" xfId="54"/>
    <cellStyle name="20% - Énfasis5 3" xfId="197"/>
    <cellStyle name="20% - Énfasis6 2" xfId="55"/>
    <cellStyle name="20% - Énfasis6 3" xfId="198"/>
    <cellStyle name="40% - Accent1" xfId="56"/>
    <cellStyle name="40% - Accent2" xfId="57"/>
    <cellStyle name="40% - Accent3" xfId="58"/>
    <cellStyle name="40% - Accent4" xfId="59"/>
    <cellStyle name="40% - Accent5" xfId="60"/>
    <cellStyle name="40% - Accent6" xfId="61"/>
    <cellStyle name="40% - Énfasis1 2" xfId="62"/>
    <cellStyle name="40% - Énfasis1 3" xfId="199"/>
    <cellStyle name="40% - Énfasis2 2" xfId="63"/>
    <cellStyle name="40% - Énfasis2 3" xfId="200"/>
    <cellStyle name="40% - Énfasis3 2" xfId="64"/>
    <cellStyle name="40% - Énfasis3 3" xfId="201"/>
    <cellStyle name="40% - Énfasis4 2" xfId="65"/>
    <cellStyle name="40% - Énfasis4 3" xfId="202"/>
    <cellStyle name="40% - Énfasis5 2" xfId="66"/>
    <cellStyle name="40% - Énfasis5 3" xfId="203"/>
    <cellStyle name="40% - Énfasis6 2" xfId="67"/>
    <cellStyle name="40% - Énfasis6 3" xfId="204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60% - Énfasis1 2" xfId="74"/>
    <cellStyle name="60% - Énfasis1 3" xfId="205"/>
    <cellStyle name="60% - Énfasis2 2" xfId="75"/>
    <cellStyle name="60% - Énfasis2 3" xfId="206"/>
    <cellStyle name="60% - Énfasis3 2" xfId="76"/>
    <cellStyle name="60% - Énfasis3 3" xfId="207"/>
    <cellStyle name="60% - Énfasis4 2" xfId="77"/>
    <cellStyle name="60% - Énfasis4 3" xfId="208"/>
    <cellStyle name="60% - Énfasis5 2" xfId="78"/>
    <cellStyle name="60% - Énfasis5 3" xfId="209"/>
    <cellStyle name="60% - Énfasis6 2" xfId="79"/>
    <cellStyle name="60% - Énfasis6 3" xfId="21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ad 2" xfId="12"/>
    <cellStyle name="Buena 2" xfId="87"/>
    <cellStyle name="Buena 3" xfId="211"/>
    <cellStyle name="Calculation" xfId="88"/>
    <cellStyle name="Calculation 2" xfId="159"/>
    <cellStyle name="Calculation 2 2" xfId="264"/>
    <cellStyle name="Calculation 3" xfId="255"/>
    <cellStyle name="Cálculo 2" xfId="89"/>
    <cellStyle name="Cálculo 2 2" xfId="160"/>
    <cellStyle name="Cálculo 2 2 2" xfId="265"/>
    <cellStyle name="Cálculo 2 3" xfId="256"/>
    <cellStyle name="Cálculo 3" xfId="212"/>
    <cellStyle name="Cálculo 3 2" xfId="274"/>
    <cellStyle name="Celda de comprobación 2" xfId="90"/>
    <cellStyle name="Celda de comprobación 3" xfId="213"/>
    <cellStyle name="Celda vinculada 2" xfId="91"/>
    <cellStyle name="Celda vinculada 3" xfId="214"/>
    <cellStyle name="Check Cell" xfId="92"/>
    <cellStyle name="Comma [0] 2" xfId="14"/>
    <cellStyle name="Comma [0] 3" xfId="25"/>
    <cellStyle name="Comma 10" xfId="29"/>
    <cellStyle name="Comma 11" xfId="30"/>
    <cellStyle name="Comma 12" xfId="31"/>
    <cellStyle name="Comma 13" xfId="32"/>
    <cellStyle name="Comma 14" xfId="33"/>
    <cellStyle name="Comma 15" xfId="34"/>
    <cellStyle name="Comma 16" xfId="35"/>
    <cellStyle name="Comma 17" xfId="36"/>
    <cellStyle name="Comma 2" xfId="3"/>
    <cellStyle name="Comma 2 2" xfId="15"/>
    <cellStyle name="Comma 3" xfId="16"/>
    <cellStyle name="Comma 3 2" xfId="192"/>
    <cellStyle name="Comma 4" xfId="13"/>
    <cellStyle name="Comma 5" xfId="22"/>
    <cellStyle name="Comma 6" xfId="24"/>
    <cellStyle name="Comma 7" xfId="23"/>
    <cellStyle name="Comma 8" xfId="27"/>
    <cellStyle name="Comma 9" xfId="26"/>
    <cellStyle name="Comma_Fisico Jun 2003" xfId="7"/>
    <cellStyle name="Currency 2" xfId="215"/>
    <cellStyle name="Encabezado 4 2" xfId="93"/>
    <cellStyle name="Encabezado 4 3" xfId="216"/>
    <cellStyle name="Énfasis1 2" xfId="94"/>
    <cellStyle name="Énfasis1 3" xfId="217"/>
    <cellStyle name="Énfasis2 2" xfId="95"/>
    <cellStyle name="Énfasis2 3" xfId="218"/>
    <cellStyle name="Énfasis3 2" xfId="96"/>
    <cellStyle name="Énfasis3 3" xfId="219"/>
    <cellStyle name="Énfasis4 2" xfId="97"/>
    <cellStyle name="Énfasis4 3" xfId="220"/>
    <cellStyle name="Énfasis5 2" xfId="98"/>
    <cellStyle name="Énfasis5 3" xfId="221"/>
    <cellStyle name="Énfasis6 2" xfId="99"/>
    <cellStyle name="Énfasis6 3" xfId="222"/>
    <cellStyle name="Entrada 2" xfId="100"/>
    <cellStyle name="Entrada 2 2" xfId="161"/>
    <cellStyle name="Entrada 2 2 2" xfId="266"/>
    <cellStyle name="Entrada 2 3" xfId="257"/>
    <cellStyle name="Entrada 3" xfId="223"/>
    <cellStyle name="Entrada 3 2" xfId="253"/>
    <cellStyle name="Euro" xfId="4"/>
    <cellStyle name="Euro 2" xfId="28"/>
    <cellStyle name="Euro 2 2" xfId="146"/>
    <cellStyle name="Euro 3" xfId="17"/>
    <cellStyle name="Euro 3 2" xfId="148"/>
    <cellStyle name="Euro 4" xfId="157"/>
    <cellStyle name="Euro 5" xfId="170"/>
    <cellStyle name="Euro 6" xfId="173"/>
    <cellStyle name="Euro 7" xfId="176"/>
    <cellStyle name="Euro 8" xfId="180"/>
    <cellStyle name="Euro 9" xfId="224"/>
    <cellStyle name="Excel Built-in Comma" xfId="225"/>
    <cellStyle name="Explanatory Text" xfId="101"/>
    <cellStyle name="Good" xfId="102"/>
    <cellStyle name="Good 2" xfId="18"/>
    <cellStyle name="Heading 1" xfId="103"/>
    <cellStyle name="Heading 2" xfId="104"/>
    <cellStyle name="Heading 3" xfId="105"/>
    <cellStyle name="Heading 4" xfId="106"/>
    <cellStyle name="Hyperlink 2" xfId="226"/>
    <cellStyle name="Incorrecto 2" xfId="107"/>
    <cellStyle name="Incorrecto 3" xfId="227"/>
    <cellStyle name="Input" xfId="108"/>
    <cellStyle name="Input 2" xfId="162"/>
    <cellStyle name="Input 2 2" xfId="267"/>
    <cellStyle name="Input 3" xfId="258"/>
    <cellStyle name="Linked Cell" xfId="109"/>
    <cellStyle name="Millares" xfId="8" builtinId="3"/>
    <cellStyle name="Millares [0] 2" xfId="250"/>
    <cellStyle name="Millares 10" xfId="110"/>
    <cellStyle name="Millares 11" xfId="273"/>
    <cellStyle name="Millares 12" xfId="252"/>
    <cellStyle name="Millares 2" xfId="2"/>
    <cellStyle name="Millares 2 2" xfId="6"/>
    <cellStyle name="Millares 2 2 2" xfId="41"/>
    <cellStyle name="Millares 2 2 2 2 2" xfId="251"/>
    <cellStyle name="Millares 2 2 3" xfId="111"/>
    <cellStyle name="Millares 2 3" xfId="42"/>
    <cellStyle name="Millares 3" xfId="10"/>
    <cellStyle name="Millares 3 2" xfId="184"/>
    <cellStyle name="Millares 3 3" xfId="172"/>
    <cellStyle name="Millares 4" xfId="37"/>
    <cellStyle name="Millares 5" xfId="179"/>
    <cellStyle name="Millares 6" xfId="187"/>
    <cellStyle name="Millares 7" xfId="112"/>
    <cellStyle name="Millares 8" xfId="144"/>
    <cellStyle name="Millares 9" xfId="276"/>
    <cellStyle name="Moneda 2" xfId="142"/>
    <cellStyle name="Neutral 2" xfId="113"/>
    <cellStyle name="Normal" xfId="0" builtinId="0"/>
    <cellStyle name="Normal 10" xfId="114"/>
    <cellStyle name="Normal 10 2" xfId="228"/>
    <cellStyle name="Normal 11" xfId="141"/>
    <cellStyle name="Normal 11 2" xfId="158"/>
    <cellStyle name="Normal 11 3" xfId="191"/>
    <cellStyle name="Normal 12" xfId="115"/>
    <cellStyle name="Normal 13" xfId="171"/>
    <cellStyle name="Normal 14" xfId="175"/>
    <cellStyle name="Normal 15" xfId="178"/>
    <cellStyle name="Normal 16" xfId="156"/>
    <cellStyle name="Normal 17" xfId="186"/>
    <cellStyle name="Normal 18" xfId="189"/>
    <cellStyle name="Normal 19" xfId="249"/>
    <cellStyle name="Normal 2" xfId="1"/>
    <cellStyle name="Normal 2 2" xfId="5"/>
    <cellStyle name="Normal 2 2 2" xfId="39"/>
    <cellStyle name="Normal 2 2 2 2" xfId="117"/>
    <cellStyle name="Normal 2 2 2 2 2" xfId="182"/>
    <cellStyle name="Normal 2 2 2 3" xfId="116"/>
    <cellStyle name="Normal 2 2 3" xfId="229"/>
    <cellStyle name="Normal 2 3" xfId="19"/>
    <cellStyle name="Normal 2 3 2" xfId="147"/>
    <cellStyle name="Normal 2 3 3" xfId="150"/>
    <cellStyle name="Normal 2 3 4" xfId="152"/>
    <cellStyle name="Normal 2 3 5" xfId="153"/>
    <cellStyle name="Normal 2 3 6" xfId="154"/>
    <cellStyle name="Normal 2 3 7" xfId="163"/>
    <cellStyle name="Normal 2 3 8" xfId="143"/>
    <cellStyle name="Normal 2 4" xfId="149"/>
    <cellStyle name="Normal 2 5" xfId="155"/>
    <cellStyle name="Normal 2 6" xfId="188"/>
    <cellStyle name="Normal 3" xfId="11"/>
    <cellStyle name="Normal 3 2" xfId="145"/>
    <cellStyle name="Normal 3 2 2" xfId="230"/>
    <cellStyle name="Normal 3 3" xfId="151"/>
    <cellStyle name="Normal 3 4" xfId="164"/>
    <cellStyle name="Normal 3 5" xfId="190"/>
    <cellStyle name="Normal 3 6" xfId="118"/>
    <cellStyle name="Normal 4" xfId="40"/>
    <cellStyle name="Normal 4 2" xfId="38"/>
    <cellStyle name="Normal 4 2 2" xfId="232"/>
    <cellStyle name="Normal 4 3" xfId="231"/>
    <cellStyle name="Normal 4 4" xfId="119"/>
    <cellStyle name="Normal 5" xfId="120"/>
    <cellStyle name="Normal 5 2" xfId="234"/>
    <cellStyle name="Normal 5 3" xfId="233"/>
    <cellStyle name="Normal 6" xfId="9"/>
    <cellStyle name="Normal 6 2" xfId="235"/>
    <cellStyle name="Normal 6 3" xfId="121"/>
    <cellStyle name="Normal 7" xfId="122"/>
    <cellStyle name="Normal 7 2" xfId="236"/>
    <cellStyle name="Normal 8" xfId="123"/>
    <cellStyle name="Normal 8 2" xfId="237"/>
    <cellStyle name="Normal 9" xfId="124"/>
    <cellStyle name="Normal 9 2" xfId="238"/>
    <cellStyle name="Notas 2" xfId="125"/>
    <cellStyle name="Notas 2 2" xfId="165"/>
    <cellStyle name="Notas 2 2 2" xfId="268"/>
    <cellStyle name="Notas 2 3" xfId="259"/>
    <cellStyle name="Notas 3" xfId="239"/>
    <cellStyle name="Notas 3 2" xfId="254"/>
    <cellStyle name="Note" xfId="126"/>
    <cellStyle name="Note 2" xfId="166"/>
    <cellStyle name="Note 2 2" xfId="269"/>
    <cellStyle name="Note 3" xfId="260"/>
    <cellStyle name="Output" xfId="127"/>
    <cellStyle name="Output 2" xfId="167"/>
    <cellStyle name="Output 2 2" xfId="270"/>
    <cellStyle name="Output 3" xfId="261"/>
    <cellStyle name="Percent 2" xfId="21"/>
    <cellStyle name="Percent 3" xfId="20"/>
    <cellStyle name="Percent 3 2" xfId="240"/>
    <cellStyle name="Percent 4" xfId="241"/>
    <cellStyle name="Porcentaje 2" xfId="174"/>
    <cellStyle name="Porcentaje 3" xfId="177"/>
    <cellStyle name="Porcentaje 3 2" xfId="185"/>
    <cellStyle name="Porcentaje 4" xfId="181"/>
    <cellStyle name="Porcentual 10" xfId="128"/>
    <cellStyle name="Porcentual 2" xfId="43"/>
    <cellStyle name="Porcentual 2 2" xfId="129"/>
    <cellStyle name="Porcentual 2 3" xfId="183"/>
    <cellStyle name="Porcentual 7" xfId="130"/>
    <cellStyle name="Salida 2" xfId="131"/>
    <cellStyle name="Salida 2 2" xfId="168"/>
    <cellStyle name="Salida 2 2 2" xfId="271"/>
    <cellStyle name="Salida 2 3" xfId="262"/>
    <cellStyle name="Salida 3" xfId="242"/>
    <cellStyle name="Salida 3 2" xfId="275"/>
    <cellStyle name="Texto de advertencia 2" xfId="132"/>
    <cellStyle name="Texto de advertencia 3" xfId="243"/>
    <cellStyle name="Texto explicativo 2" xfId="133"/>
    <cellStyle name="Texto explicativo 3" xfId="244"/>
    <cellStyle name="Title" xfId="134"/>
    <cellStyle name="Título 1" xfId="246"/>
    <cellStyle name="Título 1 2" xfId="135"/>
    <cellStyle name="Título 2 2" xfId="136"/>
    <cellStyle name="Título 2 3" xfId="247"/>
    <cellStyle name="Título 3 2" xfId="137"/>
    <cellStyle name="Título 3 3" xfId="248"/>
    <cellStyle name="Título 4" xfId="138"/>
    <cellStyle name="Título 5" xfId="245"/>
    <cellStyle name="Total 2" xfId="139"/>
    <cellStyle name="Total 2 2" xfId="169"/>
    <cellStyle name="Total 2 2 2" xfId="272"/>
    <cellStyle name="Total 2 3" xfId="263"/>
    <cellStyle name="Warning Text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Evolución de los Costos Marginales 2011 - 2016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527262825704961"/>
          <c:y val="0.12630570213222644"/>
          <c:w val="0.86376202485789677"/>
          <c:h val="0.64230804450746271"/>
        </c:manualLayout>
      </c:layout>
      <c:lineChart>
        <c:grouping val="standard"/>
        <c:varyColors val="0"/>
        <c:ser>
          <c:idx val="0"/>
          <c:order val="0"/>
          <c:tx>
            <c:strRef>
              <c:f>'CMGs Energía'!$D$15:$D$16</c:f>
              <c:strCache>
                <c:ptCount val="2"/>
                <c:pt idx="0">
                  <c:v>CMG (US$/MWh) Máximo -TOPE</c:v>
                </c:pt>
              </c:strCache>
            </c:strRef>
          </c:tx>
          <c:marker>
            <c:symbol val="diamond"/>
            <c:size val="7"/>
          </c:marker>
          <c:cat>
            <c:numRef>
              <c:f>'CMGs Energía'!$B$17:$B$88</c:f>
              <c:numCache>
                <c:formatCode>[$-409]mmm\-yy;@</c:formatCode>
                <c:ptCount val="7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</c:numCache>
            </c:numRef>
          </c:cat>
          <c:val>
            <c:numRef>
              <c:f>'CMGs Energía'!$D$17:$D$88</c:f>
              <c:numCache>
                <c:formatCode>_(* #,##0.00_);_(* \(#,##0.00\);_(* "-"??_);_(@_)</c:formatCode>
                <c:ptCount val="72"/>
                <c:pt idx="0">
                  <c:v>157.70815383588169</c:v>
                </c:pt>
                <c:pt idx="1">
                  <c:v>180.80657107564932</c:v>
                </c:pt>
                <c:pt idx="2">
                  <c:v>198.18427588969757</c:v>
                </c:pt>
                <c:pt idx="3">
                  <c:v>213.04194827402017</c:v>
                </c:pt>
                <c:pt idx="4">
                  <c:v>224.8340214996328</c:v>
                </c:pt>
                <c:pt idx="5">
                  <c:v>213.26957468117783</c:v>
                </c:pt>
                <c:pt idx="6">
                  <c:v>223.43755692061154</c:v>
                </c:pt>
                <c:pt idx="7">
                  <c:v>223.36851772718168</c:v>
                </c:pt>
                <c:pt idx="8">
                  <c:v>217.32310052680779</c:v>
                </c:pt>
                <c:pt idx="9">
                  <c:v>217.80304066234893</c:v>
                </c:pt>
                <c:pt idx="10">
                  <c:v>221.01981538358817</c:v>
                </c:pt>
                <c:pt idx="11">
                  <c:v>223.00155825599253</c:v>
                </c:pt>
                <c:pt idx="12">
                  <c:v>218.47</c:v>
                </c:pt>
                <c:pt idx="13">
                  <c:v>233.6</c:v>
                </c:pt>
                <c:pt idx="14">
                  <c:v>246.07</c:v>
                </c:pt>
                <c:pt idx="15">
                  <c:v>251.23</c:v>
                </c:pt>
                <c:pt idx="16">
                  <c:v>245.44</c:v>
                </c:pt>
                <c:pt idx="17">
                  <c:v>225.62</c:v>
                </c:pt>
                <c:pt idx="18">
                  <c:v>202.35</c:v>
                </c:pt>
                <c:pt idx="19">
                  <c:v>211.59</c:v>
                </c:pt>
                <c:pt idx="20">
                  <c:v>227.33</c:v>
                </c:pt>
                <c:pt idx="21">
                  <c:v>230.25</c:v>
                </c:pt>
                <c:pt idx="22">
                  <c:v>220.99</c:v>
                </c:pt>
                <c:pt idx="23">
                  <c:v>214.51</c:v>
                </c:pt>
                <c:pt idx="24">
                  <c:v>221.86</c:v>
                </c:pt>
                <c:pt idx="25">
                  <c:v>221.79</c:v>
                </c:pt>
                <c:pt idx="26">
                  <c:v>226.35</c:v>
                </c:pt>
                <c:pt idx="27">
                  <c:v>220.3</c:v>
                </c:pt>
                <c:pt idx="28">
                  <c:v>211.83</c:v>
                </c:pt>
                <c:pt idx="29">
                  <c:v>211.1</c:v>
                </c:pt>
                <c:pt idx="30">
                  <c:v>208.84</c:v>
                </c:pt>
                <c:pt idx="31">
                  <c:v>211.53</c:v>
                </c:pt>
                <c:pt idx="32">
                  <c:v>215.15</c:v>
                </c:pt>
                <c:pt idx="33">
                  <c:v>218.13</c:v>
                </c:pt>
                <c:pt idx="34">
                  <c:v>213.24</c:v>
                </c:pt>
                <c:pt idx="35">
                  <c:v>208.06</c:v>
                </c:pt>
                <c:pt idx="36">
                  <c:v>212.67</c:v>
                </c:pt>
                <c:pt idx="37">
                  <c:v>205.39</c:v>
                </c:pt>
                <c:pt idx="38">
                  <c:v>209.7</c:v>
                </c:pt>
                <c:pt idx="39">
                  <c:v>207.76</c:v>
                </c:pt>
                <c:pt idx="40">
                  <c:v>210.78</c:v>
                </c:pt>
                <c:pt idx="41">
                  <c:v>212.95</c:v>
                </c:pt>
                <c:pt idx="42">
                  <c:v>215.69</c:v>
                </c:pt>
                <c:pt idx="43">
                  <c:v>207.54</c:v>
                </c:pt>
                <c:pt idx="44">
                  <c:v>204.87</c:v>
                </c:pt>
                <c:pt idx="45">
                  <c:v>201.37</c:v>
                </c:pt>
                <c:pt idx="46">
                  <c:v>176</c:v>
                </c:pt>
                <c:pt idx="47">
                  <c:v>157.66999999999999</c:v>
                </c:pt>
                <c:pt idx="48">
                  <c:v>127.47</c:v>
                </c:pt>
                <c:pt idx="49">
                  <c:v>106.63</c:v>
                </c:pt>
                <c:pt idx="50">
                  <c:v>126.58</c:v>
                </c:pt>
                <c:pt idx="51">
                  <c:v>121.28</c:v>
                </c:pt>
                <c:pt idx="52">
                  <c:v>126.82</c:v>
                </c:pt>
                <c:pt idx="53">
                  <c:v>134.46</c:v>
                </c:pt>
                <c:pt idx="54">
                  <c:v>133.6</c:v>
                </c:pt>
                <c:pt idx="55">
                  <c:v>118.86</c:v>
                </c:pt>
                <c:pt idx="56">
                  <c:v>100.53</c:v>
                </c:pt>
                <c:pt idx="57">
                  <c:v>98.95</c:v>
                </c:pt>
                <c:pt idx="58">
                  <c:v>99.37</c:v>
                </c:pt>
                <c:pt idx="59">
                  <c:v>93.56</c:v>
                </c:pt>
                <c:pt idx="60">
                  <c:v>76.209999999999994</c:v>
                </c:pt>
                <c:pt idx="61">
                  <c:v>68.180000000000007</c:v>
                </c:pt>
                <c:pt idx="62">
                  <c:v>70.84</c:v>
                </c:pt>
                <c:pt idx="63">
                  <c:v>77.38</c:v>
                </c:pt>
                <c:pt idx="64">
                  <c:v>64.654830548651063</c:v>
                </c:pt>
                <c:pt idx="65">
                  <c:v>77.107905738801009</c:v>
                </c:pt>
                <c:pt idx="66">
                  <c:v>91.586312913504472</c:v>
                </c:pt>
                <c:pt idx="67">
                  <c:v>76.489313387169176</c:v>
                </c:pt>
                <c:pt idx="68">
                  <c:v>81.371033730339121</c:v>
                </c:pt>
                <c:pt idx="69">
                  <c:v>76.416535755019467</c:v>
                </c:pt>
                <c:pt idx="70">
                  <c:v>74.136716391506965</c:v>
                </c:pt>
                <c:pt idx="71">
                  <c:v>73.291301239430993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C-4088-B74C-0028E2F6D5B8}"/>
            </c:ext>
          </c:extLst>
        </c:ser>
        <c:ser>
          <c:idx val="1"/>
          <c:order val="1"/>
          <c:tx>
            <c:strRef>
              <c:f>'CMGs Energía'!$F$15:$F$16</c:f>
              <c:strCache>
                <c:ptCount val="2"/>
                <c:pt idx="0">
                  <c:v>CMG (US$/MWh) Barra de referencia</c:v>
                </c:pt>
              </c:strCache>
            </c:strRef>
          </c:tx>
          <c:marker>
            <c:symbol val="square"/>
            <c:size val="5"/>
          </c:marker>
          <c:cat>
            <c:numRef>
              <c:f>'CMGs Energía'!$B$17:$B$88</c:f>
              <c:numCache>
                <c:formatCode>[$-409]mmm\-yy;@</c:formatCode>
                <c:ptCount val="7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</c:numCache>
            </c:numRef>
          </c:cat>
          <c:val>
            <c:numRef>
              <c:f>'CMGs Energía'!$F$17:$F$88</c:f>
              <c:numCache>
                <c:formatCode>_(* #,##0.000_);_(* \(#,##0.000\);_(* "-"??_);_(@_)</c:formatCode>
                <c:ptCount val="72"/>
                <c:pt idx="0">
                  <c:v>140.6387133768572</c:v>
                </c:pt>
                <c:pt idx="1">
                  <c:v>147.6136607732879</c:v>
                </c:pt>
                <c:pt idx="2">
                  <c:v>178.8140270979649</c:v>
                </c:pt>
                <c:pt idx="3">
                  <c:v>195.56215781752604</c:v>
                </c:pt>
                <c:pt idx="4">
                  <c:v>210.33153719619136</c:v>
                </c:pt>
                <c:pt idx="5">
                  <c:v>197.62986647871324</c:v>
                </c:pt>
                <c:pt idx="6">
                  <c:v>206.80619923969013</c:v>
                </c:pt>
                <c:pt idx="7">
                  <c:v>201.33243097020235</c:v>
                </c:pt>
                <c:pt idx="8">
                  <c:v>185.52208682597609</c:v>
                </c:pt>
                <c:pt idx="9">
                  <c:v>198.53460986477705</c:v>
                </c:pt>
                <c:pt idx="10">
                  <c:v>187.63583739021976</c:v>
                </c:pt>
                <c:pt idx="11">
                  <c:v>178.74502613099779</c:v>
                </c:pt>
                <c:pt idx="12">
                  <c:v>178.22299814069342</c:v>
                </c:pt>
                <c:pt idx="13">
                  <c:v>192.87138584592299</c:v>
                </c:pt>
                <c:pt idx="14">
                  <c:v>203.52971609189439</c:v>
                </c:pt>
                <c:pt idx="15">
                  <c:v>194.68831169846467</c:v>
                </c:pt>
                <c:pt idx="16">
                  <c:v>198.04575076859453</c:v>
                </c:pt>
                <c:pt idx="17">
                  <c:v>202.79145981480173</c:v>
                </c:pt>
                <c:pt idx="18">
                  <c:v>187.40704142951958</c:v>
                </c:pt>
                <c:pt idx="19">
                  <c:v>183.59391528846967</c:v>
                </c:pt>
                <c:pt idx="20">
                  <c:v>197.5185585215138</c:v>
                </c:pt>
                <c:pt idx="21">
                  <c:v>205.27480910629046</c:v>
                </c:pt>
                <c:pt idx="22">
                  <c:v>197.0297305623065</c:v>
                </c:pt>
                <c:pt idx="23">
                  <c:v>183.53791775508054</c:v>
                </c:pt>
                <c:pt idx="24">
                  <c:v>194.4</c:v>
                </c:pt>
                <c:pt idx="25">
                  <c:v>205.3</c:v>
                </c:pt>
                <c:pt idx="26">
                  <c:v>209.2</c:v>
                </c:pt>
                <c:pt idx="27">
                  <c:v>210.1</c:v>
                </c:pt>
                <c:pt idx="28">
                  <c:v>198.70000000000002</c:v>
                </c:pt>
                <c:pt idx="29">
                  <c:v>179.6</c:v>
                </c:pt>
                <c:pt idx="30">
                  <c:v>179.8</c:v>
                </c:pt>
                <c:pt idx="31">
                  <c:v>199.6</c:v>
                </c:pt>
                <c:pt idx="32">
                  <c:v>193.4</c:v>
                </c:pt>
                <c:pt idx="33">
                  <c:v>164.9</c:v>
                </c:pt>
                <c:pt idx="34">
                  <c:v>157.9</c:v>
                </c:pt>
                <c:pt idx="35">
                  <c:v>137.69576751166588</c:v>
                </c:pt>
                <c:pt idx="36">
                  <c:v>134.74570469833898</c:v>
                </c:pt>
                <c:pt idx="37">
                  <c:v>146.86871424865095</c:v>
                </c:pt>
                <c:pt idx="38">
                  <c:v>148.4498231959447</c:v>
                </c:pt>
                <c:pt idx="39">
                  <c:v>165.04716989858247</c:v>
                </c:pt>
                <c:pt idx="40">
                  <c:v>156.39838040733372</c:v>
                </c:pt>
                <c:pt idx="41">
                  <c:v>166.99892823794039</c:v>
                </c:pt>
                <c:pt idx="42">
                  <c:v>187.95258139113238</c:v>
                </c:pt>
                <c:pt idx="43">
                  <c:v>171.81717212512851</c:v>
                </c:pt>
                <c:pt idx="44">
                  <c:v>170.06771792423086</c:v>
                </c:pt>
                <c:pt idx="45">
                  <c:v>171.42941646209812</c:v>
                </c:pt>
                <c:pt idx="46">
                  <c:v>145.31269459206709</c:v>
                </c:pt>
                <c:pt idx="47">
                  <c:v>107.60107696846907</c:v>
                </c:pt>
                <c:pt idx="48">
                  <c:v>105.54602783020871</c:v>
                </c:pt>
                <c:pt idx="49">
                  <c:v>95.7</c:v>
                </c:pt>
                <c:pt idx="50">
                  <c:v>100.8</c:v>
                </c:pt>
                <c:pt idx="51">
                  <c:v>99.8</c:v>
                </c:pt>
                <c:pt idx="52">
                  <c:v>108.1</c:v>
                </c:pt>
                <c:pt idx="53">
                  <c:v>112.6</c:v>
                </c:pt>
                <c:pt idx="54">
                  <c:v>112.6</c:v>
                </c:pt>
                <c:pt idx="55">
                  <c:v>99.9</c:v>
                </c:pt>
                <c:pt idx="56">
                  <c:v>85.4</c:v>
                </c:pt>
                <c:pt idx="57">
                  <c:v>87.1</c:v>
                </c:pt>
                <c:pt idx="58">
                  <c:v>74.2</c:v>
                </c:pt>
                <c:pt idx="59">
                  <c:v>65.400000000000006</c:v>
                </c:pt>
                <c:pt idx="60">
                  <c:v>50.8</c:v>
                </c:pt>
                <c:pt idx="61">
                  <c:v>54.7</c:v>
                </c:pt>
                <c:pt idx="62">
                  <c:v>60.5</c:v>
                </c:pt>
                <c:pt idx="63">
                  <c:v>70.099999999999994</c:v>
                </c:pt>
                <c:pt idx="64">
                  <c:v>71.721337724473898</c:v>
                </c:pt>
                <c:pt idx="65">
                  <c:v>83.819537167195421</c:v>
                </c:pt>
                <c:pt idx="66">
                  <c:v>95.330991917385518</c:v>
                </c:pt>
                <c:pt idx="67">
                  <c:v>76.63147063622128</c:v>
                </c:pt>
                <c:pt idx="68">
                  <c:v>96.112633616043027</c:v>
                </c:pt>
                <c:pt idx="69">
                  <c:v>76.416535755019467</c:v>
                </c:pt>
                <c:pt idx="70">
                  <c:v>74.136716391506965</c:v>
                </c:pt>
                <c:pt idx="71">
                  <c:v>75.724368516569712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0C-4088-B74C-0028E2F6D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48456"/>
        <c:axId val="306141792"/>
      </c:lineChart>
      <c:dateAx>
        <c:axId val="30614845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+mn-lt"/>
              </a:defRPr>
            </a:pPr>
            <a:endParaRPr lang="es-DO"/>
          </a:p>
        </c:txPr>
        <c:crossAx val="306141792"/>
        <c:crosses val="autoZero"/>
        <c:auto val="1"/>
        <c:lblOffset val="100"/>
        <c:baseTimeUnit val="months"/>
      </c:dateAx>
      <c:valAx>
        <c:axId val="306141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DO" b="0"/>
                  <a:t>US$/MWh</a:t>
                </a:r>
              </a:p>
            </c:rich>
          </c:tx>
          <c:layout>
            <c:manualLayout>
              <c:xMode val="edge"/>
              <c:yMode val="edge"/>
              <c:x val="0"/>
              <c:y val="3.5968524916025028E-2"/>
            </c:manualLayout>
          </c:layout>
          <c:overlay val="0"/>
        </c:title>
        <c:numFmt formatCode="_(* #,##0.0_);_(* \(#,##0.0\);_(* &quot;-&quot;?_);_(@_)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DO"/>
          </a:p>
        </c:txPr>
        <c:crossAx val="306148456"/>
        <c:crosses val="autoZero"/>
        <c:crossBetween val="between"/>
        <c:majorUnit val="2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497418</xdr:colOff>
      <xdr:row>2</xdr:row>
      <xdr:rowOff>6353</xdr:rowOff>
    </xdr:from>
    <xdr:to>
      <xdr:col>4</xdr:col>
      <xdr:colOff>1195918</xdr:colOff>
      <xdr:row>8</xdr:row>
      <xdr:rowOff>116418</xdr:rowOff>
    </xdr:to>
    <xdr:pic>
      <xdr:nvPicPr>
        <xdr:cNvPr id="2" name="Picture 2" descr="logosi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7918" y="387353"/>
          <a:ext cx="1905000" cy="1253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31751</xdr:colOff>
      <xdr:row>14</xdr:row>
      <xdr:rowOff>1</xdr:rowOff>
    </xdr:from>
    <xdr:to>
      <xdr:col>15</xdr:col>
      <xdr:colOff>666751</xdr:colOff>
      <xdr:row>35</xdr:row>
      <xdr:rowOff>116416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592665</xdr:colOff>
      <xdr:row>0</xdr:row>
      <xdr:rowOff>133351</xdr:rowOff>
    </xdr:from>
    <xdr:to>
      <xdr:col>3</xdr:col>
      <xdr:colOff>1195916</xdr:colOff>
      <xdr:row>7</xdr:row>
      <xdr:rowOff>162521</xdr:rowOff>
    </xdr:to>
    <xdr:pic>
      <xdr:nvPicPr>
        <xdr:cNvPr id="2" name="Picture 2" descr="logosi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8" y="323851"/>
          <a:ext cx="1809751" cy="1362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1015999</xdr:colOff>
      <xdr:row>0</xdr:row>
      <xdr:rowOff>52916</xdr:rowOff>
    </xdr:from>
    <xdr:to>
      <xdr:col>3</xdr:col>
      <xdr:colOff>1058332</xdr:colOff>
      <xdr:row>4</xdr:row>
      <xdr:rowOff>173104</xdr:rowOff>
    </xdr:to>
    <xdr:pic>
      <xdr:nvPicPr>
        <xdr:cNvPr id="2" name="Picture 2" descr="logosi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9" y="814916"/>
          <a:ext cx="1248833" cy="882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b\D\DATA_USERS\My%20Documents-marias\Detalles%20CMPP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tencia%20Firme\A&#241;o%202009\01%20Enero%2009\OC-GC-PF02-2009\TE%20Potencia\A&#241;o%202007\12%20Diciembre\OC-GC-PF01-2008\TE%20Potencia\Val_Diciembre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1"/>
      <sheetName val="Ene"/>
      <sheetName val="Feb"/>
      <sheetName val="Mar"/>
      <sheetName val="Abr"/>
      <sheetName val="May"/>
      <sheetName val="Jun"/>
      <sheetName val="Jul"/>
      <sheetName val="Ago"/>
      <sheetName val="Sept"/>
      <sheetName val="Oct"/>
      <sheetName val="Nov"/>
      <sheetName val="Dic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D12">
            <v>300.89999999999998</v>
          </cell>
        </row>
        <row r="13">
          <cell r="D13">
            <v>226.23</v>
          </cell>
        </row>
        <row r="14">
          <cell r="D14">
            <v>218.803</v>
          </cell>
        </row>
        <row r="15">
          <cell r="D15">
            <v>1.02</v>
          </cell>
        </row>
        <row r="16">
          <cell r="D16">
            <v>38.524799999999999</v>
          </cell>
        </row>
        <row r="17">
          <cell r="D17">
            <v>37.334800000000001</v>
          </cell>
        </row>
        <row r="19">
          <cell r="D19">
            <v>316.7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 Marginal de Potencia"/>
      <sheetName val="Valorización"/>
      <sheetName val="Balances"/>
      <sheetName val="Facturación"/>
      <sheetName val="Resumen"/>
      <sheetName val="CONTRATOS"/>
      <sheetName val="Detalle Contratos"/>
    </sheetNames>
    <sheetDataSet>
      <sheetData sheetId="0" refreshError="1"/>
      <sheetData sheetId="1" refreshError="1">
        <row r="95">
          <cell r="G95">
            <v>576.40778293234632</v>
          </cell>
          <cell r="I95">
            <v>151288338.72269702</v>
          </cell>
        </row>
        <row r="178">
          <cell r="G178">
            <v>529.81916537764471</v>
          </cell>
          <cell r="I178">
            <v>147004241.13903785</v>
          </cell>
        </row>
        <row r="253">
          <cell r="G253">
            <v>504.21344977600126</v>
          </cell>
          <cell r="I253">
            <v>133462677.66035378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96"/>
  <sheetViews>
    <sheetView tabSelected="1" topLeftCell="A5" zoomScale="90" zoomScaleNormal="90" workbookViewId="0">
      <pane xSplit="2" ySplit="12" topLeftCell="C17" activePane="bottomRight" state="frozen"/>
      <selection activeCell="A5" sqref="A5"/>
      <selection pane="topRight" activeCell="C5" sqref="C5"/>
      <selection pane="bottomLeft" activeCell="A17" sqref="A17"/>
      <selection pane="bottomRight" activeCell="A92" sqref="A92:XFD92"/>
    </sheetView>
  </sheetViews>
  <sheetFormatPr baseColWidth="10" defaultRowHeight="15" x14ac:dyDescent="0.25"/>
  <cols>
    <col min="1" max="1" width="6.85546875" style="1" customWidth="1"/>
    <col min="2" max="2" width="9" style="1" customWidth="1"/>
    <col min="3" max="3" width="25" style="1" customWidth="1"/>
    <col min="4" max="4" width="18.140625" style="1" customWidth="1"/>
    <col min="5" max="5" width="18.85546875" style="1" customWidth="1"/>
    <col min="6" max="6" width="21" style="1" customWidth="1"/>
    <col min="7" max="7" width="18.7109375" style="1" customWidth="1"/>
    <col min="8" max="16384" width="11.42578125" style="1"/>
  </cols>
  <sheetData>
    <row r="10" spans="2:7" ht="21" x14ac:dyDescent="0.35">
      <c r="B10" s="29" t="s">
        <v>0</v>
      </c>
      <c r="C10" s="29"/>
      <c r="D10" s="29"/>
      <c r="E10" s="29"/>
      <c r="F10" s="29"/>
      <c r="G10" s="29"/>
    </row>
    <row r="11" spans="2:7" ht="15.75" x14ac:dyDescent="0.25">
      <c r="B11" s="28" t="s">
        <v>1</v>
      </c>
      <c r="C11" s="28"/>
      <c r="D11" s="28"/>
      <c r="E11" s="28"/>
      <c r="F11" s="28"/>
      <c r="G11" s="28"/>
    </row>
    <row r="12" spans="2:7" x14ac:dyDescent="0.25">
      <c r="B12" s="30" t="s">
        <v>5</v>
      </c>
      <c r="C12" s="31"/>
      <c r="D12" s="31"/>
      <c r="E12" s="31"/>
      <c r="F12" s="31"/>
      <c r="G12" s="31"/>
    </row>
    <row r="13" spans="2:7" x14ac:dyDescent="0.25">
      <c r="B13" s="31"/>
      <c r="C13" s="31"/>
      <c r="D13" s="16"/>
    </row>
    <row r="14" spans="2:7" x14ac:dyDescent="0.25">
      <c r="B14" s="2"/>
      <c r="C14" s="3"/>
      <c r="D14" s="3"/>
    </row>
    <row r="15" spans="2:7" ht="15" customHeight="1" x14ac:dyDescent="0.25">
      <c r="B15" s="32" t="s">
        <v>2</v>
      </c>
      <c r="C15" s="32" t="s">
        <v>6</v>
      </c>
      <c r="D15" s="32" t="s">
        <v>18</v>
      </c>
      <c r="E15" s="32" t="s">
        <v>17</v>
      </c>
      <c r="F15" s="32" t="s">
        <v>4</v>
      </c>
      <c r="G15" s="32" t="s">
        <v>3</v>
      </c>
    </row>
    <row r="16" spans="2:7" x14ac:dyDescent="0.25">
      <c r="B16" s="33"/>
      <c r="C16" s="33"/>
      <c r="D16" s="33"/>
      <c r="E16" s="33"/>
      <c r="F16" s="33"/>
      <c r="G16" s="33"/>
    </row>
    <row r="17" spans="2:7" x14ac:dyDescent="0.25">
      <c r="B17" s="4">
        <v>40544</v>
      </c>
      <c r="C17" s="6">
        <v>37.538400000000003</v>
      </c>
      <c r="D17" s="5">
        <v>157.70815383588169</v>
      </c>
      <c r="E17" s="5">
        <f>C17*D17</f>
        <v>5920.1117619528613</v>
      </c>
      <c r="F17" s="6">
        <f t="shared" ref="F17:F52" si="0">+G17/C17</f>
        <v>140.6387133768572</v>
      </c>
      <c r="G17" s="5">
        <v>5279.3522782258169</v>
      </c>
    </row>
    <row r="18" spans="2:7" x14ac:dyDescent="0.25">
      <c r="B18" s="4">
        <v>40575</v>
      </c>
      <c r="C18" s="6">
        <v>37.730800000000002</v>
      </c>
      <c r="D18" s="5">
        <v>180.80657107564932</v>
      </c>
      <c r="E18" s="5">
        <f t="shared" ref="E18:E58" si="1">C18*D18</f>
        <v>6821.9765719411098</v>
      </c>
      <c r="F18" s="6">
        <f t="shared" si="0"/>
        <v>147.6136607732879</v>
      </c>
      <c r="G18" s="5">
        <v>5569.581511904772</v>
      </c>
    </row>
    <row r="19" spans="2:7" x14ac:dyDescent="0.25">
      <c r="B19" s="4">
        <v>40603</v>
      </c>
      <c r="C19" s="6">
        <v>37.8431</v>
      </c>
      <c r="D19" s="5">
        <v>198.18427588969757</v>
      </c>
      <c r="E19" s="5">
        <f t="shared" si="1"/>
        <v>7499.9073709214144</v>
      </c>
      <c r="F19" s="6">
        <f t="shared" si="0"/>
        <v>178.8140270979649</v>
      </c>
      <c r="G19" s="5">
        <v>6766.8771088709955</v>
      </c>
    </row>
    <row r="20" spans="2:7" x14ac:dyDescent="0.25">
      <c r="B20" s="4">
        <v>40634</v>
      </c>
      <c r="C20" s="6">
        <v>37.900100000000002</v>
      </c>
      <c r="D20" s="5">
        <v>213.04194827402017</v>
      </c>
      <c r="E20" s="5">
        <f t="shared" si="1"/>
        <v>8074.3111437801927</v>
      </c>
      <c r="F20" s="6">
        <f t="shared" si="0"/>
        <v>195.56215781752604</v>
      </c>
      <c r="G20" s="5">
        <v>7411.8253375000195</v>
      </c>
    </row>
    <row r="21" spans="2:7" x14ac:dyDescent="0.25">
      <c r="B21" s="4">
        <v>40664</v>
      </c>
      <c r="C21" s="6">
        <v>37.981299999999997</v>
      </c>
      <c r="D21" s="5">
        <v>224.8340214996328</v>
      </c>
      <c r="E21" s="5">
        <f t="shared" si="1"/>
        <v>8539.4884207840023</v>
      </c>
      <c r="F21" s="6">
        <f t="shared" si="0"/>
        <v>210.33153719619136</v>
      </c>
      <c r="G21" s="5">
        <v>7988.6652137097026</v>
      </c>
    </row>
    <row r="22" spans="2:7" x14ac:dyDescent="0.25">
      <c r="B22" s="4">
        <v>40695</v>
      </c>
      <c r="C22" s="6">
        <v>38.153300000000002</v>
      </c>
      <c r="D22" s="5">
        <v>213.26957468117783</v>
      </c>
      <c r="E22" s="5">
        <f t="shared" si="1"/>
        <v>8136.9380636833821</v>
      </c>
      <c r="F22" s="6">
        <f t="shared" si="0"/>
        <v>197.62986647871324</v>
      </c>
      <c r="G22" s="5">
        <v>7540.2315847222899</v>
      </c>
    </row>
    <row r="23" spans="2:7" x14ac:dyDescent="0.25">
      <c r="B23" s="4">
        <v>40725</v>
      </c>
      <c r="C23" s="6">
        <v>38.158200000000001</v>
      </c>
      <c r="D23" s="5">
        <v>223.43755692061154</v>
      </c>
      <c r="E23" s="5">
        <f t="shared" si="1"/>
        <v>8525.9749844880789</v>
      </c>
      <c r="F23" s="6">
        <f t="shared" si="0"/>
        <v>206.80619923969013</v>
      </c>
      <c r="G23" s="5">
        <v>7891.3523118279445</v>
      </c>
    </row>
    <row r="24" spans="2:7" x14ac:dyDescent="0.25">
      <c r="B24" s="4">
        <v>40756</v>
      </c>
      <c r="C24" s="6">
        <v>38.168300000000002</v>
      </c>
      <c r="D24" s="5">
        <v>223.36851772718168</v>
      </c>
      <c r="E24" s="5">
        <f t="shared" si="1"/>
        <v>8525.5965951663893</v>
      </c>
      <c r="F24" s="6">
        <f t="shared" si="0"/>
        <v>201.33243097020235</v>
      </c>
      <c r="G24" s="5">
        <v>7684.5166249999747</v>
      </c>
    </row>
    <row r="25" spans="2:7" x14ac:dyDescent="0.25">
      <c r="B25" s="4">
        <v>40787</v>
      </c>
      <c r="C25" s="6">
        <v>38.223199999999999</v>
      </c>
      <c r="D25" s="5">
        <v>217.32310052680779</v>
      </c>
      <c r="E25" s="5">
        <f t="shared" si="1"/>
        <v>8306.7843360562802</v>
      </c>
      <c r="F25" s="6">
        <f t="shared" si="0"/>
        <v>185.52208682597609</v>
      </c>
      <c r="G25" s="5">
        <v>7091.2478291666484</v>
      </c>
    </row>
    <row r="26" spans="2:7" x14ac:dyDescent="0.25">
      <c r="B26" s="4">
        <v>40817</v>
      </c>
      <c r="C26" s="6">
        <v>38.372</v>
      </c>
      <c r="D26" s="5">
        <v>217.80304066234893</v>
      </c>
      <c r="E26" s="5">
        <f t="shared" si="1"/>
        <v>8357.5382762956524</v>
      </c>
      <c r="F26" s="6">
        <f t="shared" si="0"/>
        <v>198.53460986477705</v>
      </c>
      <c r="G26" s="5">
        <v>7618.1700497312249</v>
      </c>
    </row>
    <row r="27" spans="2:7" x14ac:dyDescent="0.25">
      <c r="B27" s="4">
        <v>40848</v>
      </c>
      <c r="C27" s="6">
        <v>38.521599999999999</v>
      </c>
      <c r="D27" s="5">
        <v>221.01981538358817</v>
      </c>
      <c r="E27" s="5">
        <f t="shared" si="1"/>
        <v>8514.0369202804304</v>
      </c>
      <c r="F27" s="6">
        <f t="shared" si="0"/>
        <v>187.63583739021976</v>
      </c>
      <c r="G27" s="5">
        <v>7228.0326736110892</v>
      </c>
    </row>
    <row r="28" spans="2:7" x14ac:dyDescent="0.25">
      <c r="B28" s="4">
        <v>40878</v>
      </c>
      <c r="C28" s="6">
        <v>38.636600000000001</v>
      </c>
      <c r="D28" s="5">
        <v>223.00155825599253</v>
      </c>
      <c r="E28" s="5">
        <f t="shared" si="1"/>
        <v>8616.0220057134811</v>
      </c>
      <c r="F28" s="6">
        <f t="shared" si="0"/>
        <v>178.74502613099779</v>
      </c>
      <c r="G28" s="5">
        <v>6906.1000766129091</v>
      </c>
    </row>
    <row r="29" spans="2:7" x14ac:dyDescent="0.25">
      <c r="B29" s="4">
        <v>40909</v>
      </c>
      <c r="C29" s="6">
        <v>38.966999999999999</v>
      </c>
      <c r="D29" s="5">
        <v>218.47</v>
      </c>
      <c r="E29" s="5">
        <f t="shared" si="1"/>
        <v>8513.1204899999993</v>
      </c>
      <c r="F29" s="6">
        <f t="shared" si="0"/>
        <v>178.22299814069342</v>
      </c>
      <c r="G29" s="5">
        <v>6944.8155685483998</v>
      </c>
    </row>
    <row r="30" spans="2:7" x14ac:dyDescent="0.25">
      <c r="B30" s="4">
        <v>40940</v>
      </c>
      <c r="C30" s="6">
        <v>39.026000000000003</v>
      </c>
      <c r="D30" s="5">
        <v>233.6</v>
      </c>
      <c r="E30" s="5">
        <f t="shared" si="1"/>
        <v>9116.4736000000012</v>
      </c>
      <c r="F30" s="6">
        <f t="shared" si="0"/>
        <v>192.87138584592299</v>
      </c>
      <c r="G30" s="5">
        <v>7526.9987040229917</v>
      </c>
    </row>
    <row r="31" spans="2:7" x14ac:dyDescent="0.25">
      <c r="B31" s="4">
        <v>40969</v>
      </c>
      <c r="C31" s="6">
        <v>39.076099999999997</v>
      </c>
      <c r="D31" s="5">
        <v>246.07</v>
      </c>
      <c r="E31" s="5">
        <f t="shared" si="1"/>
        <v>9615.4559269999991</v>
      </c>
      <c r="F31" s="6">
        <f t="shared" si="0"/>
        <v>203.52971609189439</v>
      </c>
      <c r="G31" s="5">
        <v>7953.1475389784737</v>
      </c>
    </row>
    <row r="32" spans="2:7" x14ac:dyDescent="0.25">
      <c r="B32" s="4">
        <v>41000</v>
      </c>
      <c r="C32" s="6">
        <v>39.082999999999998</v>
      </c>
      <c r="D32" s="5">
        <v>251.23</v>
      </c>
      <c r="E32" s="5">
        <f t="shared" si="1"/>
        <v>9818.8220899999997</v>
      </c>
      <c r="F32" s="6">
        <f t="shared" si="0"/>
        <v>194.68831169846467</v>
      </c>
      <c r="G32" s="5">
        <v>7609.003286111094</v>
      </c>
    </row>
    <row r="33" spans="2:20" x14ac:dyDescent="0.25">
      <c r="B33" s="4">
        <v>41030</v>
      </c>
      <c r="C33" s="6">
        <v>39.090699999999998</v>
      </c>
      <c r="D33" s="5">
        <v>245.44</v>
      </c>
      <c r="E33" s="5">
        <f t="shared" si="1"/>
        <v>9594.4214080000002</v>
      </c>
      <c r="F33" s="6">
        <f t="shared" si="0"/>
        <v>198.04575076859453</v>
      </c>
      <c r="G33" s="5">
        <v>7741.7470295698977</v>
      </c>
    </row>
    <row r="34" spans="2:20" x14ac:dyDescent="0.25">
      <c r="B34" s="4">
        <v>41061</v>
      </c>
      <c r="C34" s="6">
        <v>39.131599999999999</v>
      </c>
      <c r="D34" s="5">
        <v>225.62</v>
      </c>
      <c r="E34" s="5">
        <f t="shared" si="1"/>
        <v>8828.8715919999995</v>
      </c>
      <c r="F34" s="6">
        <f t="shared" si="0"/>
        <v>202.79145981480173</v>
      </c>
      <c r="G34" s="5">
        <v>7935.5542888888949</v>
      </c>
    </row>
    <row r="35" spans="2:20" x14ac:dyDescent="0.25">
      <c r="B35" s="4">
        <v>41091</v>
      </c>
      <c r="C35" s="6">
        <v>39.145299999999999</v>
      </c>
      <c r="D35" s="5">
        <v>202.35</v>
      </c>
      <c r="E35" s="5">
        <f t="shared" si="1"/>
        <v>7921.0514549999998</v>
      </c>
      <c r="F35" s="6">
        <f t="shared" si="0"/>
        <v>187.40704142951958</v>
      </c>
      <c r="G35" s="5">
        <v>7336.1048588709727</v>
      </c>
    </row>
    <row r="36" spans="2:20" x14ac:dyDescent="0.25">
      <c r="B36" s="4">
        <v>41122</v>
      </c>
      <c r="C36" s="6">
        <v>39.171700000000001</v>
      </c>
      <c r="D36" s="5">
        <v>211.59</v>
      </c>
      <c r="E36" s="5">
        <f t="shared" si="1"/>
        <v>8288.3400030000012</v>
      </c>
      <c r="F36" s="6">
        <f t="shared" si="0"/>
        <v>183.59391528846967</v>
      </c>
      <c r="G36" s="5">
        <v>7191.6857715053475</v>
      </c>
    </row>
    <row r="37" spans="2:20" x14ac:dyDescent="0.25">
      <c r="B37" s="4">
        <v>41153</v>
      </c>
      <c r="C37" s="6">
        <v>39.294400000000003</v>
      </c>
      <c r="D37" s="5">
        <v>227.33</v>
      </c>
      <c r="E37" s="5">
        <f t="shared" si="1"/>
        <v>8932.7959520000004</v>
      </c>
      <c r="F37" s="6">
        <f t="shared" si="0"/>
        <v>197.5185585215138</v>
      </c>
      <c r="G37" s="5">
        <v>7761.3732459677722</v>
      </c>
    </row>
    <row r="38" spans="2:20" x14ac:dyDescent="0.25">
      <c r="B38" s="4">
        <v>41183</v>
      </c>
      <c r="C38" s="6">
        <v>39.548099999999998</v>
      </c>
      <c r="D38" s="5">
        <v>230.25</v>
      </c>
      <c r="E38" s="5">
        <f t="shared" si="1"/>
        <v>9105.9500250000001</v>
      </c>
      <c r="F38" s="6">
        <f t="shared" si="0"/>
        <v>205.27480910629046</v>
      </c>
      <c r="G38" s="5">
        <v>8118.228678016485</v>
      </c>
    </row>
    <row r="39" spans="2:20" x14ac:dyDescent="0.25">
      <c r="B39" s="4">
        <v>41214</v>
      </c>
      <c r="C39" s="6">
        <v>40.073</v>
      </c>
      <c r="D39" s="5">
        <v>220.99</v>
      </c>
      <c r="E39" s="5">
        <f t="shared" si="1"/>
        <v>8855.7322700000004</v>
      </c>
      <c r="F39" s="6">
        <f t="shared" si="0"/>
        <v>197.0297305623065</v>
      </c>
      <c r="G39" s="5">
        <v>7895.5723928233083</v>
      </c>
    </row>
    <row r="40" spans="2:20" x14ac:dyDescent="0.25">
      <c r="B40" s="13">
        <v>41244</v>
      </c>
      <c r="C40" s="15">
        <v>40.320599999999999</v>
      </c>
      <c r="D40" s="14">
        <v>214.51</v>
      </c>
      <c r="E40" s="5">
        <f t="shared" si="1"/>
        <v>8649.1719059999996</v>
      </c>
      <c r="F40" s="15">
        <f t="shared" si="0"/>
        <v>183.53791775508054</v>
      </c>
      <c r="G40" s="14">
        <v>7400.3589666355001</v>
      </c>
    </row>
    <row r="41" spans="2:20" x14ac:dyDescent="0.25">
      <c r="B41" s="4">
        <v>41275</v>
      </c>
      <c r="C41" s="15">
        <v>40.679012345679013</v>
      </c>
      <c r="D41" s="14">
        <v>221.86</v>
      </c>
      <c r="E41" s="5">
        <f t="shared" si="1"/>
        <v>9025.0456790123462</v>
      </c>
      <c r="F41" s="15">
        <f t="shared" si="0"/>
        <v>194.4</v>
      </c>
      <c r="G41" s="5">
        <v>7908</v>
      </c>
      <c r="H41" s="17"/>
      <c r="I41" s="1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2:20" x14ac:dyDescent="0.25">
      <c r="B42" s="4">
        <v>41306</v>
      </c>
      <c r="C42" s="15">
        <v>40.886507549926932</v>
      </c>
      <c r="D42" s="14">
        <v>221.79</v>
      </c>
      <c r="E42" s="5">
        <f t="shared" si="1"/>
        <v>9068.2185094982942</v>
      </c>
      <c r="F42" s="15">
        <f t="shared" si="0"/>
        <v>205.3</v>
      </c>
      <c r="G42" s="5">
        <v>8394</v>
      </c>
      <c r="H42" s="17"/>
      <c r="I42" s="18"/>
    </row>
    <row r="43" spans="2:20" x14ac:dyDescent="0.25">
      <c r="B43" s="4">
        <v>41334</v>
      </c>
      <c r="C43" s="15">
        <v>41.104206500956025</v>
      </c>
      <c r="D43" s="14">
        <v>226.35</v>
      </c>
      <c r="E43" s="5">
        <f t="shared" si="1"/>
        <v>9303.9371414913967</v>
      </c>
      <c r="F43" s="15">
        <f t="shared" si="0"/>
        <v>209.2</v>
      </c>
      <c r="G43" s="5">
        <v>8599</v>
      </c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2:20" x14ac:dyDescent="0.25">
      <c r="B44" s="4">
        <v>41365</v>
      </c>
      <c r="C44" s="15">
        <v>41.137553545930508</v>
      </c>
      <c r="D44" s="14">
        <v>220.3</v>
      </c>
      <c r="E44" s="5">
        <f t="shared" si="1"/>
        <v>9062.6030461684913</v>
      </c>
      <c r="F44" s="15">
        <f t="shared" si="0"/>
        <v>210.1</v>
      </c>
      <c r="G44" s="5">
        <v>8643</v>
      </c>
      <c r="H44" s="17"/>
      <c r="I44" s="18"/>
    </row>
    <row r="45" spans="2:20" x14ac:dyDescent="0.25">
      <c r="B45" s="4">
        <v>41395</v>
      </c>
      <c r="C45" s="15">
        <v>41.137393054856567</v>
      </c>
      <c r="D45" s="14">
        <v>211.83</v>
      </c>
      <c r="E45" s="5">
        <f t="shared" si="1"/>
        <v>8714.1339708102678</v>
      </c>
      <c r="F45" s="15">
        <f t="shared" si="0"/>
        <v>198.70000000000002</v>
      </c>
      <c r="G45" s="5">
        <v>8174</v>
      </c>
      <c r="H45" s="17"/>
      <c r="I45" s="18"/>
    </row>
    <row r="46" spans="2:20" x14ac:dyDescent="0.25">
      <c r="B46" s="4">
        <v>41426</v>
      </c>
      <c r="C46" s="15">
        <v>41.464365256124722</v>
      </c>
      <c r="D46" s="14">
        <v>211.1</v>
      </c>
      <c r="E46" s="5">
        <f t="shared" si="1"/>
        <v>8753.1275055679289</v>
      </c>
      <c r="F46" s="15">
        <f t="shared" si="0"/>
        <v>179.6</v>
      </c>
      <c r="G46" s="5">
        <v>7447</v>
      </c>
      <c r="H46" s="17"/>
      <c r="I46" s="18"/>
    </row>
    <row r="47" spans="2:20" x14ac:dyDescent="0.25">
      <c r="B47" s="4">
        <v>41456</v>
      </c>
      <c r="C47" s="15">
        <v>41.968854282536149</v>
      </c>
      <c r="D47" s="14">
        <v>208.84</v>
      </c>
      <c r="E47" s="5">
        <f t="shared" si="1"/>
        <v>8764.7755283648494</v>
      </c>
      <c r="F47" s="15">
        <f t="shared" si="0"/>
        <v>179.8</v>
      </c>
      <c r="G47" s="5">
        <v>7546</v>
      </c>
      <c r="H47" s="17"/>
      <c r="I47" s="18"/>
    </row>
    <row r="48" spans="2:20" x14ac:dyDescent="0.25">
      <c r="B48" s="4">
        <v>41487</v>
      </c>
      <c r="C48" s="15">
        <v>42.294589178356716</v>
      </c>
      <c r="D48" s="14">
        <v>211.53</v>
      </c>
      <c r="E48" s="5">
        <f t="shared" si="1"/>
        <v>8946.5744488977962</v>
      </c>
      <c r="F48" s="15">
        <f t="shared" si="0"/>
        <v>199.6</v>
      </c>
      <c r="G48" s="14">
        <v>8442</v>
      </c>
      <c r="H48" s="17"/>
      <c r="I48" s="18"/>
    </row>
    <row r="49" spans="1:9" x14ac:dyDescent="0.25">
      <c r="B49" s="4">
        <v>41518</v>
      </c>
      <c r="C49" s="15">
        <v>42.76628748707342</v>
      </c>
      <c r="D49" s="14">
        <v>215.15</v>
      </c>
      <c r="E49" s="5">
        <f t="shared" si="1"/>
        <v>9201.1667528438466</v>
      </c>
      <c r="F49" s="15">
        <f t="shared" si="0"/>
        <v>193.4</v>
      </c>
      <c r="G49" s="5">
        <v>8271</v>
      </c>
      <c r="H49" s="17"/>
      <c r="I49" s="18"/>
    </row>
    <row r="50" spans="1:9" x14ac:dyDescent="0.25">
      <c r="B50" s="4">
        <v>41548</v>
      </c>
      <c r="C50" s="15">
        <v>42.498483929654334</v>
      </c>
      <c r="D50" s="14">
        <v>218.13</v>
      </c>
      <c r="E50" s="5">
        <f t="shared" si="1"/>
        <v>9270.1942995754998</v>
      </c>
      <c r="F50" s="15">
        <f t="shared" si="0"/>
        <v>164.9</v>
      </c>
      <c r="G50" s="5">
        <v>7008</v>
      </c>
      <c r="H50" s="17"/>
      <c r="I50" s="18"/>
    </row>
    <row r="51" spans="1:9" x14ac:dyDescent="0.25">
      <c r="B51" s="4">
        <v>41579</v>
      </c>
      <c r="C51" s="15">
        <v>42.52691576947435</v>
      </c>
      <c r="D51" s="14">
        <v>213.24</v>
      </c>
      <c r="E51" s="5">
        <f t="shared" si="1"/>
        <v>9068.4395186827114</v>
      </c>
      <c r="F51" s="15">
        <f t="shared" si="0"/>
        <v>157.9</v>
      </c>
      <c r="G51" s="5">
        <v>6715</v>
      </c>
      <c r="H51" s="17"/>
      <c r="I51" s="18"/>
    </row>
    <row r="52" spans="1:9" x14ac:dyDescent="0.25">
      <c r="B52" s="4">
        <v>41609</v>
      </c>
      <c r="C52" s="15">
        <v>42.710099999999997</v>
      </c>
      <c r="D52" s="14">
        <v>208.06</v>
      </c>
      <c r="E52" s="5">
        <f t="shared" si="1"/>
        <v>8886.263406</v>
      </c>
      <c r="F52" s="15">
        <f t="shared" si="0"/>
        <v>137.69576751166588</v>
      </c>
      <c r="G52" s="5">
        <v>5881</v>
      </c>
      <c r="H52" s="17"/>
      <c r="I52" s="18"/>
    </row>
    <row r="53" spans="1:9" x14ac:dyDescent="0.25">
      <c r="B53" s="4">
        <v>41640</v>
      </c>
      <c r="C53" s="15">
        <v>42.995100000000001</v>
      </c>
      <c r="D53" s="14">
        <v>212.67</v>
      </c>
      <c r="E53" s="5">
        <f t="shared" si="1"/>
        <v>9143.7679169999992</v>
      </c>
      <c r="F53" s="15">
        <f t="shared" ref="F53:F57" si="2">+G53/C53</f>
        <v>134.74570469833898</v>
      </c>
      <c r="G53" s="5">
        <v>5793.405048075555</v>
      </c>
    </row>
    <row r="54" spans="1:9" x14ac:dyDescent="0.25">
      <c r="B54" s="4">
        <v>41671</v>
      </c>
      <c r="C54" s="15">
        <v>43.207599999999999</v>
      </c>
      <c r="D54" s="14">
        <v>205.39</v>
      </c>
      <c r="E54" s="5">
        <f t="shared" si="1"/>
        <v>8874.4089639999984</v>
      </c>
      <c r="F54" s="15">
        <f t="shared" si="2"/>
        <v>146.86871424865095</v>
      </c>
      <c r="G54" s="5">
        <v>6345.8446577700106</v>
      </c>
    </row>
    <row r="55" spans="1:9" x14ac:dyDescent="0.25">
      <c r="B55" s="4">
        <v>41699</v>
      </c>
      <c r="C55" s="15">
        <v>43.209200000000003</v>
      </c>
      <c r="D55" s="14">
        <v>209.7</v>
      </c>
      <c r="E55" s="5">
        <f t="shared" si="1"/>
        <v>9060.9692400000004</v>
      </c>
      <c r="F55" s="15">
        <f t="shared" si="2"/>
        <v>148.4498231959447</v>
      </c>
      <c r="G55" s="5">
        <v>6414.398100438214</v>
      </c>
    </row>
    <row r="56" spans="1:9" x14ac:dyDescent="0.25">
      <c r="B56" s="4">
        <v>41730</v>
      </c>
      <c r="C56" s="15">
        <v>43.172400000000003</v>
      </c>
      <c r="D56" s="14">
        <v>207.76</v>
      </c>
      <c r="E56" s="5">
        <f t="shared" si="1"/>
        <v>8969.497824</v>
      </c>
      <c r="F56" s="15">
        <f t="shared" si="2"/>
        <v>165.04716989858247</v>
      </c>
      <c r="G56" s="5">
        <v>7125.4824377295627</v>
      </c>
    </row>
    <row r="57" spans="1:9" x14ac:dyDescent="0.25">
      <c r="B57" s="4">
        <v>41760</v>
      </c>
      <c r="C57" s="15">
        <v>43.260800000000003</v>
      </c>
      <c r="D57" s="14">
        <v>210.78</v>
      </c>
      <c r="E57" s="5">
        <f t="shared" si="1"/>
        <v>9118.5114240000003</v>
      </c>
      <c r="F57" s="15">
        <f t="shared" si="2"/>
        <v>156.39838040733372</v>
      </c>
      <c r="G57" s="5">
        <v>6765.9190551255833</v>
      </c>
    </row>
    <row r="58" spans="1:9" x14ac:dyDescent="0.25">
      <c r="A58" s="23"/>
      <c r="B58" s="4">
        <v>41791</v>
      </c>
      <c r="C58" s="24">
        <v>43.479799999999997</v>
      </c>
      <c r="D58" s="5">
        <v>212.95</v>
      </c>
      <c r="E58" s="5">
        <f t="shared" si="1"/>
        <v>9259.0234099999998</v>
      </c>
      <c r="F58" s="6">
        <f>+G58/C58</f>
        <v>166.99892823794039</v>
      </c>
      <c r="G58" s="5">
        <v>7261.08</v>
      </c>
    </row>
    <row r="59" spans="1:9" x14ac:dyDescent="0.25">
      <c r="A59" s="23"/>
      <c r="B59" s="4">
        <v>41821</v>
      </c>
      <c r="C59" s="24">
        <v>43.582069565217395</v>
      </c>
      <c r="D59" s="5">
        <v>215.69</v>
      </c>
      <c r="E59" s="5">
        <f t="shared" ref="E59:E80" si="3">C59*D59</f>
        <v>9400.2165845217405</v>
      </c>
      <c r="F59" s="6">
        <f>+G59/C59</f>
        <v>187.95258139113238</v>
      </c>
      <c r="G59" s="5">
        <v>8191.3624771505156</v>
      </c>
    </row>
    <row r="60" spans="1:9" x14ac:dyDescent="0.25">
      <c r="A60" s="23"/>
      <c r="B60" s="4">
        <v>41852</v>
      </c>
      <c r="C60" s="15">
        <v>43.577599999999997</v>
      </c>
      <c r="D60" s="5">
        <v>207.54</v>
      </c>
      <c r="E60" s="5">
        <f t="shared" si="3"/>
        <v>9044.0951039999982</v>
      </c>
      <c r="F60" s="6">
        <f>+G60/C60</f>
        <v>171.81717212512851</v>
      </c>
      <c r="G60" s="5">
        <v>7487.38</v>
      </c>
    </row>
    <row r="61" spans="1:9" x14ac:dyDescent="0.25">
      <c r="A61" s="23"/>
      <c r="B61" s="4">
        <v>41883</v>
      </c>
      <c r="C61" s="24">
        <v>43.769799999999996</v>
      </c>
      <c r="D61" s="5">
        <v>204.87</v>
      </c>
      <c r="E61" s="5">
        <f t="shared" si="3"/>
        <v>8967.1189259999992</v>
      </c>
      <c r="F61" s="6">
        <f t="shared" ref="F61:F65" si="4">+G61/C61</f>
        <v>170.06771792423086</v>
      </c>
      <c r="G61" s="5">
        <v>7443.83</v>
      </c>
    </row>
    <row r="62" spans="1:9" x14ac:dyDescent="0.25">
      <c r="A62" s="23"/>
      <c r="B62" s="4">
        <v>41913</v>
      </c>
      <c r="C62" s="24">
        <v>43.954300000000003</v>
      </c>
      <c r="D62" s="5">
        <v>201.37</v>
      </c>
      <c r="E62" s="5">
        <f t="shared" si="3"/>
        <v>8851.0773910000007</v>
      </c>
      <c r="F62" s="6">
        <f t="shared" si="4"/>
        <v>171.42941646209812</v>
      </c>
      <c r="G62" s="5">
        <v>7535.06</v>
      </c>
    </row>
    <row r="63" spans="1:9" x14ac:dyDescent="0.25">
      <c r="A63" s="23"/>
      <c r="B63" s="4">
        <v>41944</v>
      </c>
      <c r="C63" s="24">
        <v>44.1629</v>
      </c>
      <c r="D63" s="5">
        <v>176</v>
      </c>
      <c r="E63" s="5">
        <f t="shared" si="3"/>
        <v>7772.6704</v>
      </c>
      <c r="F63" s="6">
        <f t="shared" si="4"/>
        <v>145.31269459206709</v>
      </c>
      <c r="G63" s="5">
        <v>6417.43</v>
      </c>
    </row>
    <row r="64" spans="1:9" x14ac:dyDescent="0.25">
      <c r="A64" s="23"/>
      <c r="B64" s="4">
        <v>41974</v>
      </c>
      <c r="C64" s="24">
        <v>44.29346818181817</v>
      </c>
      <c r="D64" s="5">
        <v>157.66999999999999</v>
      </c>
      <c r="E64" s="5">
        <f t="shared" si="3"/>
        <v>6983.7511282272708</v>
      </c>
      <c r="F64" s="6">
        <f t="shared" si="4"/>
        <v>107.60107696846907</v>
      </c>
      <c r="G64" s="5">
        <v>4766.024879032253</v>
      </c>
    </row>
    <row r="65" spans="1:7" x14ac:dyDescent="0.25">
      <c r="A65" s="23"/>
      <c r="B65" s="4">
        <v>42005</v>
      </c>
      <c r="C65" s="24">
        <v>44.709000000000003</v>
      </c>
      <c r="D65" s="5">
        <v>127.47</v>
      </c>
      <c r="E65" s="5">
        <f t="shared" si="3"/>
        <v>5699.0562300000001</v>
      </c>
      <c r="F65" s="6">
        <f t="shared" si="4"/>
        <v>105.54602783020871</v>
      </c>
      <c r="G65" s="5">
        <v>4718.8573582608014</v>
      </c>
    </row>
    <row r="66" spans="1:7" x14ac:dyDescent="0.25">
      <c r="A66" s="23"/>
      <c r="B66" s="4">
        <v>42036</v>
      </c>
      <c r="C66" s="24">
        <v>44.874499999999998</v>
      </c>
      <c r="D66" s="5">
        <v>106.63</v>
      </c>
      <c r="E66" s="5">
        <f t="shared" si="3"/>
        <v>4784.9679349999997</v>
      </c>
      <c r="F66" s="6">
        <v>95.7</v>
      </c>
      <c r="G66" s="5">
        <f>+F66*C66</f>
        <v>4294.4896499999995</v>
      </c>
    </row>
    <row r="67" spans="1:7" x14ac:dyDescent="0.25">
      <c r="A67" s="23"/>
      <c r="B67" s="4">
        <v>42064</v>
      </c>
      <c r="C67" s="24">
        <v>44.71909545454546</v>
      </c>
      <c r="D67" s="5">
        <v>126.58</v>
      </c>
      <c r="E67" s="5">
        <f t="shared" si="3"/>
        <v>5660.543102636364</v>
      </c>
      <c r="F67" s="6">
        <v>100.8</v>
      </c>
      <c r="G67" s="5">
        <f t="shared" ref="G67:G80" si="5">+F67*C67</f>
        <v>4507.6848218181822</v>
      </c>
    </row>
    <row r="68" spans="1:7" x14ac:dyDescent="0.25">
      <c r="A68" s="23"/>
      <c r="B68" s="4">
        <v>42095</v>
      </c>
      <c r="C68" s="24">
        <v>44.769376190476194</v>
      </c>
      <c r="D68" s="5">
        <v>121.28</v>
      </c>
      <c r="E68" s="5">
        <f t="shared" si="3"/>
        <v>5429.629944380953</v>
      </c>
      <c r="F68" s="6">
        <v>99.8</v>
      </c>
      <c r="G68" s="5">
        <f t="shared" si="5"/>
        <v>4467.9837438095237</v>
      </c>
    </row>
    <row r="69" spans="1:7" x14ac:dyDescent="0.25">
      <c r="A69" s="23"/>
      <c r="B69" s="4">
        <v>42125</v>
      </c>
      <c r="C69" s="24">
        <v>44.844700000000003</v>
      </c>
      <c r="D69" s="5">
        <v>126.82</v>
      </c>
      <c r="E69" s="5">
        <f t="shared" si="3"/>
        <v>5687.2048540000005</v>
      </c>
      <c r="F69" s="6">
        <v>108.1</v>
      </c>
      <c r="G69" s="5">
        <f t="shared" si="5"/>
        <v>4847.7120700000005</v>
      </c>
    </row>
    <row r="70" spans="1:7" x14ac:dyDescent="0.25">
      <c r="A70" s="23"/>
      <c r="B70" s="4">
        <v>42156</v>
      </c>
      <c r="C70" s="24">
        <v>44.891100000000002</v>
      </c>
      <c r="D70" s="5">
        <v>134.46</v>
      </c>
      <c r="E70" s="5">
        <f t="shared" si="3"/>
        <v>6036.0573060000006</v>
      </c>
      <c r="F70" s="6">
        <v>112.6</v>
      </c>
      <c r="G70" s="5">
        <f t="shared" si="5"/>
        <v>5054.7378600000002</v>
      </c>
    </row>
    <row r="71" spans="1:7" x14ac:dyDescent="0.25">
      <c r="A71" s="23"/>
      <c r="B71" s="4">
        <v>42186</v>
      </c>
      <c r="C71" s="24">
        <v>45.0578</v>
      </c>
      <c r="D71" s="5">
        <v>133.6</v>
      </c>
      <c r="E71" s="5">
        <f t="shared" si="3"/>
        <v>6019.7220799999996</v>
      </c>
      <c r="F71" s="6">
        <v>112.6</v>
      </c>
      <c r="G71" s="5">
        <f t="shared" si="5"/>
        <v>5073.50828</v>
      </c>
    </row>
    <row r="72" spans="1:7" x14ac:dyDescent="0.25">
      <c r="A72" s="23"/>
      <c r="B72" s="4">
        <v>42217</v>
      </c>
      <c r="C72" s="24">
        <v>45.144500000000001</v>
      </c>
      <c r="D72" s="5">
        <v>118.86</v>
      </c>
      <c r="E72" s="5">
        <f t="shared" si="3"/>
        <v>5365.8752700000005</v>
      </c>
      <c r="F72" s="6">
        <v>99.9</v>
      </c>
      <c r="G72" s="5">
        <f t="shared" si="5"/>
        <v>4509.9355500000001</v>
      </c>
    </row>
    <row r="73" spans="1:7" x14ac:dyDescent="0.25">
      <c r="A73" s="23"/>
      <c r="B73" s="4">
        <v>42248</v>
      </c>
      <c r="C73" s="24">
        <v>45.226300000000002</v>
      </c>
      <c r="D73" s="5">
        <v>100.53</v>
      </c>
      <c r="E73" s="5">
        <f t="shared" si="3"/>
        <v>4546.5999390000006</v>
      </c>
      <c r="F73" s="6">
        <v>85.4</v>
      </c>
      <c r="G73" s="5">
        <f t="shared" si="5"/>
        <v>3862.3260200000004</v>
      </c>
    </row>
    <row r="74" spans="1:7" x14ac:dyDescent="0.25">
      <c r="A74" s="23"/>
      <c r="B74" s="4">
        <v>42278</v>
      </c>
      <c r="C74" s="24">
        <v>45.353099999999998</v>
      </c>
      <c r="D74" s="5">
        <v>98.95</v>
      </c>
      <c r="E74" s="5">
        <f t="shared" si="3"/>
        <v>4487.6892449999996</v>
      </c>
      <c r="F74" s="6">
        <v>87.1</v>
      </c>
      <c r="G74" s="5">
        <f t="shared" si="5"/>
        <v>3950.2550099999994</v>
      </c>
    </row>
    <row r="75" spans="1:7" x14ac:dyDescent="0.25">
      <c r="A75" s="23"/>
      <c r="B75" s="4">
        <v>42309</v>
      </c>
      <c r="C75" s="24">
        <v>45.446399999999997</v>
      </c>
      <c r="D75" s="5">
        <v>99.37</v>
      </c>
      <c r="E75" s="5">
        <f t="shared" si="3"/>
        <v>4516.0087679999997</v>
      </c>
      <c r="F75" s="6">
        <v>74.2</v>
      </c>
      <c r="G75" s="5">
        <f t="shared" si="5"/>
        <v>3372.1228799999999</v>
      </c>
    </row>
    <row r="76" spans="1:7" x14ac:dyDescent="0.25">
      <c r="A76" s="23"/>
      <c r="B76" s="4">
        <v>42339</v>
      </c>
      <c r="C76" s="24">
        <v>45.584499999999998</v>
      </c>
      <c r="D76" s="5">
        <v>93.56</v>
      </c>
      <c r="E76" s="5">
        <f t="shared" si="3"/>
        <v>4264.8858199999995</v>
      </c>
      <c r="F76" s="6">
        <v>65.400000000000006</v>
      </c>
      <c r="G76" s="5">
        <f t="shared" si="5"/>
        <v>2981.2263000000003</v>
      </c>
    </row>
    <row r="77" spans="1:7" x14ac:dyDescent="0.25">
      <c r="A77" s="23"/>
      <c r="B77" s="4">
        <v>42370</v>
      </c>
      <c r="C77" s="24">
        <v>45.670499999999997</v>
      </c>
      <c r="D77" s="5">
        <v>76.209999999999994</v>
      </c>
      <c r="E77" s="5">
        <f t="shared" si="3"/>
        <v>3480.5488049999994</v>
      </c>
      <c r="F77" s="6">
        <v>50.8</v>
      </c>
      <c r="G77" s="5">
        <f t="shared" si="5"/>
        <v>2320.0613999999996</v>
      </c>
    </row>
    <row r="78" spans="1:7" x14ac:dyDescent="0.25">
      <c r="A78" s="23"/>
      <c r="B78" s="4">
        <v>42401</v>
      </c>
      <c r="C78" s="24">
        <v>45.7712</v>
      </c>
      <c r="D78" s="5">
        <v>68.180000000000007</v>
      </c>
      <c r="E78" s="5">
        <f t="shared" si="3"/>
        <v>3120.6804160000002</v>
      </c>
      <c r="F78" s="6">
        <v>54.7</v>
      </c>
      <c r="G78" s="5">
        <f t="shared" si="5"/>
        <v>2503.6846399999999</v>
      </c>
    </row>
    <row r="79" spans="1:7" x14ac:dyDescent="0.25">
      <c r="A79" s="23"/>
      <c r="B79" s="4">
        <v>42430</v>
      </c>
      <c r="C79" s="24">
        <v>45.811</v>
      </c>
      <c r="D79" s="5">
        <v>70.84</v>
      </c>
      <c r="E79" s="5">
        <f t="shared" si="3"/>
        <v>3245.2512400000001</v>
      </c>
      <c r="F79" s="6">
        <v>60.5</v>
      </c>
      <c r="G79" s="5">
        <f t="shared" si="5"/>
        <v>2771.5655000000002</v>
      </c>
    </row>
    <row r="80" spans="1:7" x14ac:dyDescent="0.25">
      <c r="A80" s="23"/>
      <c r="B80" s="4">
        <v>42461</v>
      </c>
      <c r="C80" s="24">
        <v>45.857799999999997</v>
      </c>
      <c r="D80" s="5">
        <v>77.38</v>
      </c>
      <c r="E80" s="5">
        <f t="shared" si="3"/>
        <v>3548.4765639999996</v>
      </c>
      <c r="F80" s="6">
        <v>70.099999999999994</v>
      </c>
      <c r="G80" s="5">
        <f t="shared" si="5"/>
        <v>3214.6317799999997</v>
      </c>
    </row>
    <row r="81" spans="1:7" x14ac:dyDescent="0.25">
      <c r="A81" s="23"/>
      <c r="B81" s="4">
        <v>42491</v>
      </c>
      <c r="C81" s="24">
        <v>45.897399999999998</v>
      </c>
      <c r="D81" s="5">
        <f>+E81/C81</f>
        <v>64.654830548651063</v>
      </c>
      <c r="E81" s="5">
        <v>2967.4886196236571</v>
      </c>
      <c r="F81" s="6">
        <f>+G81/C81</f>
        <v>71.721337724473898</v>
      </c>
      <c r="G81" s="5">
        <v>3291.8229260752678</v>
      </c>
    </row>
    <row r="82" spans="1:7" x14ac:dyDescent="0.25">
      <c r="A82" s="23"/>
      <c r="B82" s="4">
        <v>42522</v>
      </c>
      <c r="C82" s="24">
        <v>45.955399999999997</v>
      </c>
      <c r="D82" s="5">
        <f t="shared" ref="D82:D90" si="6">+E82/C82</f>
        <v>77.107905738801009</v>
      </c>
      <c r="E82" s="5">
        <v>3543.5246513888956</v>
      </c>
      <c r="F82" s="6">
        <f t="shared" ref="F82:F90" si="7">+G82/C82</f>
        <v>83.819537167195421</v>
      </c>
      <c r="G82" s="5">
        <v>3851.9603583333324</v>
      </c>
    </row>
    <row r="83" spans="1:7" x14ac:dyDescent="0.25">
      <c r="A83" s="23"/>
      <c r="B83" s="4">
        <v>42552</v>
      </c>
      <c r="C83" s="24">
        <v>45.999299999999998</v>
      </c>
      <c r="D83" s="5">
        <f t="shared" si="6"/>
        <v>91.586312913504472</v>
      </c>
      <c r="E83" s="5">
        <v>4212.9062836021658</v>
      </c>
      <c r="F83" s="6">
        <f t="shared" si="7"/>
        <v>95.330991917385518</v>
      </c>
      <c r="G83" s="5">
        <v>4385.1588965053916</v>
      </c>
    </row>
    <row r="84" spans="1:7" x14ac:dyDescent="0.25">
      <c r="A84" s="23"/>
      <c r="B84" s="4">
        <v>42583</v>
      </c>
      <c r="C84" s="24">
        <v>46.008899999999997</v>
      </c>
      <c r="D84" s="5">
        <f t="shared" si="6"/>
        <v>76.489313387169176</v>
      </c>
      <c r="E84" s="5">
        <v>3519.1891706989277</v>
      </c>
      <c r="F84" s="6">
        <f t="shared" si="7"/>
        <v>76.63147063622128</v>
      </c>
      <c r="G84" s="5">
        <v>3525.729669354841</v>
      </c>
    </row>
    <row r="85" spans="1:7" x14ac:dyDescent="0.25">
      <c r="A85" s="23"/>
      <c r="B85" s="4">
        <v>42614</v>
      </c>
      <c r="C85" s="24">
        <v>46.195799999999998</v>
      </c>
      <c r="D85" s="5">
        <f t="shared" si="6"/>
        <v>81.371033730339121</v>
      </c>
      <c r="E85" s="5">
        <v>3759</v>
      </c>
      <c r="F85" s="6">
        <f t="shared" si="7"/>
        <v>96.112633616043027</v>
      </c>
      <c r="G85" s="5">
        <v>4440</v>
      </c>
    </row>
    <row r="86" spans="1:7" x14ac:dyDescent="0.25">
      <c r="A86" s="23"/>
      <c r="B86" s="4">
        <v>42644</v>
      </c>
      <c r="C86" s="24">
        <v>46.469000000000001</v>
      </c>
      <c r="D86" s="5">
        <f t="shared" si="6"/>
        <v>76.416535755019467</v>
      </c>
      <c r="E86" s="5">
        <v>3551</v>
      </c>
      <c r="F86" s="6">
        <f t="shared" si="7"/>
        <v>76.416535755019467</v>
      </c>
      <c r="G86" s="5">
        <v>3551</v>
      </c>
    </row>
    <row r="87" spans="1:7" x14ac:dyDescent="0.25">
      <c r="A87" s="23"/>
      <c r="B87" s="4">
        <v>42675</v>
      </c>
      <c r="C87" s="24">
        <v>46.466045000000001</v>
      </c>
      <c r="D87" s="5">
        <f t="shared" si="6"/>
        <v>74.136716391506965</v>
      </c>
      <c r="E87" s="5">
        <v>3444.84</v>
      </c>
      <c r="F87" s="6">
        <f t="shared" si="7"/>
        <v>74.136716391506965</v>
      </c>
      <c r="G87" s="5">
        <v>3444.84</v>
      </c>
    </row>
    <row r="88" spans="1:7" x14ac:dyDescent="0.25">
      <c r="A88" s="23"/>
      <c r="B88" s="4">
        <v>42705</v>
      </c>
      <c r="C88" s="24">
        <v>46.64482608695652</v>
      </c>
      <c r="D88" s="5">
        <f t="shared" si="6"/>
        <v>73.291301239430993</v>
      </c>
      <c r="E88" s="5">
        <v>3418.66</v>
      </c>
      <c r="F88" s="6">
        <f t="shared" si="7"/>
        <v>75.724368516569712</v>
      </c>
      <c r="G88" s="5">
        <v>3532.15</v>
      </c>
    </row>
    <row r="89" spans="1:7" x14ac:dyDescent="0.25">
      <c r="A89" s="23"/>
      <c r="B89" s="4">
        <v>42736</v>
      </c>
      <c r="C89" s="24">
        <v>46.789700000000003</v>
      </c>
      <c r="D89" s="5">
        <f t="shared" si="6"/>
        <v>91.355576120385464</v>
      </c>
      <c r="E89" s="5">
        <v>4274.5</v>
      </c>
      <c r="F89" s="6">
        <f t="shared" si="7"/>
        <v>91.355576120385464</v>
      </c>
      <c r="G89" s="5">
        <v>4274.5</v>
      </c>
    </row>
    <row r="90" spans="1:7" x14ac:dyDescent="0.25">
      <c r="A90" s="23"/>
      <c r="B90" s="4">
        <v>42767</v>
      </c>
      <c r="C90" s="24">
        <v>47.145499999999998</v>
      </c>
      <c r="D90" s="5">
        <f t="shared" si="6"/>
        <v>97.739975183209424</v>
      </c>
      <c r="E90" s="5">
        <v>4608</v>
      </c>
      <c r="F90" s="6">
        <f t="shared" si="7"/>
        <v>97.739975183209424</v>
      </c>
      <c r="G90" s="5">
        <v>4608</v>
      </c>
    </row>
    <row r="91" spans="1:7" x14ac:dyDescent="0.25">
      <c r="A91" s="23"/>
      <c r="B91" s="9"/>
      <c r="C91" s="25"/>
      <c r="D91" s="10"/>
      <c r="E91" s="10"/>
    </row>
    <row r="93" spans="1:7" x14ac:dyDescent="0.25">
      <c r="F93" s="26" t="s">
        <v>22</v>
      </c>
      <c r="G93" s="27"/>
    </row>
    <row r="94" spans="1:7" x14ac:dyDescent="0.25">
      <c r="F94" s="26" t="s">
        <v>24</v>
      </c>
      <c r="G94" s="27"/>
    </row>
    <row r="95" spans="1:7" x14ac:dyDescent="0.25">
      <c r="F95" s="26" t="s">
        <v>20</v>
      </c>
      <c r="G95" s="26" t="s">
        <v>23</v>
      </c>
    </row>
    <row r="96" spans="1:7" x14ac:dyDescent="0.25">
      <c r="F96" s="27"/>
      <c r="G96" s="26" t="s">
        <v>21</v>
      </c>
    </row>
  </sheetData>
  <mergeCells count="10">
    <mergeCell ref="B11:G11"/>
    <mergeCell ref="B10:G10"/>
    <mergeCell ref="B12:G12"/>
    <mergeCell ref="B13:C13"/>
    <mergeCell ref="B15:B16"/>
    <mergeCell ref="D15:D16"/>
    <mergeCell ref="G15:G16"/>
    <mergeCell ref="E15:E16"/>
    <mergeCell ref="C15:C16"/>
    <mergeCell ref="F15:F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98"/>
  <sheetViews>
    <sheetView zoomScale="90" zoomScaleNormal="90" workbookViewId="0">
      <pane xSplit="1" ySplit="15" topLeftCell="B83" activePane="bottomRight" state="frozen"/>
      <selection pane="topRight" activeCell="B1" sqref="B1"/>
      <selection pane="bottomLeft" activeCell="A17" sqref="A17"/>
      <selection pane="bottomRight" activeCell="D84" sqref="D83:D89"/>
    </sheetView>
  </sheetViews>
  <sheetFormatPr baseColWidth="10" defaultRowHeight="15" x14ac:dyDescent="0.25"/>
  <cols>
    <col min="1" max="1" width="4.85546875" style="1" customWidth="1"/>
    <col min="2" max="2" width="9" style="1" customWidth="1"/>
    <col min="3" max="3" width="18.140625" style="1" bestFit="1" customWidth="1"/>
    <col min="4" max="4" width="19.42578125" style="1" customWidth="1"/>
    <col min="5" max="5" width="17.85546875" style="1" customWidth="1"/>
    <col min="6" max="16384" width="11.42578125" style="1"/>
  </cols>
  <sheetData>
    <row r="9" spans="2:5" ht="21" x14ac:dyDescent="0.35">
      <c r="B9" s="29" t="s">
        <v>0</v>
      </c>
      <c r="C9" s="29"/>
      <c r="D9" s="29"/>
      <c r="E9" s="29"/>
    </row>
    <row r="10" spans="2:5" ht="15.75" x14ac:dyDescent="0.25">
      <c r="B10" s="28" t="s">
        <v>1</v>
      </c>
      <c r="C10" s="28"/>
      <c r="D10" s="28"/>
      <c r="E10" s="28"/>
    </row>
    <row r="11" spans="2:5" x14ac:dyDescent="0.25">
      <c r="B11" s="30" t="s">
        <v>11</v>
      </c>
      <c r="C11" s="40"/>
      <c r="D11" s="40"/>
      <c r="E11" s="40"/>
    </row>
    <row r="12" spans="2:5" x14ac:dyDescent="0.25">
      <c r="B12" s="31"/>
      <c r="C12" s="31"/>
    </row>
    <row r="13" spans="2:5" ht="8.25" customHeight="1" x14ac:dyDescent="0.25">
      <c r="B13" s="7"/>
      <c r="C13" s="3"/>
    </row>
    <row r="14" spans="2:5" x14ac:dyDescent="0.25">
      <c r="B14" s="32" t="s">
        <v>2</v>
      </c>
      <c r="C14" s="32" t="s">
        <v>7</v>
      </c>
      <c r="D14" s="32" t="s">
        <v>8</v>
      </c>
      <c r="E14" s="32" t="s">
        <v>9</v>
      </c>
    </row>
    <row r="15" spans="2:5" x14ac:dyDescent="0.25">
      <c r="B15" s="33"/>
      <c r="C15" s="33"/>
      <c r="D15" s="33"/>
      <c r="E15" s="33"/>
    </row>
    <row r="16" spans="2:5" x14ac:dyDescent="0.25">
      <c r="B16" s="4">
        <v>40544</v>
      </c>
      <c r="C16" s="5">
        <v>302.01</v>
      </c>
      <c r="D16" s="5">
        <v>37.415147826086965</v>
      </c>
      <c r="E16" s="6">
        <f>IFERROR(+C16/D16,0)</f>
        <v>8.0718644064645275</v>
      </c>
    </row>
    <row r="17" spans="2:5" x14ac:dyDescent="0.25">
      <c r="B17" s="4">
        <v>40575</v>
      </c>
      <c r="C17" s="5">
        <v>304.61</v>
      </c>
      <c r="D17" s="5">
        <v>37.538366666666668</v>
      </c>
      <c r="E17" s="6">
        <f t="shared" ref="E17:E80" si="0">IFERROR(+C17/D17,0)</f>
        <v>8.1146311640268483</v>
      </c>
    </row>
    <row r="18" spans="2:5" x14ac:dyDescent="0.25">
      <c r="B18" s="4">
        <v>40603</v>
      </c>
      <c r="C18" s="5">
        <v>307.36</v>
      </c>
      <c r="D18" s="5">
        <v>37.730804999999997</v>
      </c>
      <c r="E18" s="6">
        <f t="shared" si="0"/>
        <v>8.146128872681091</v>
      </c>
    </row>
    <row r="19" spans="2:5" x14ac:dyDescent="0.25">
      <c r="B19" s="4">
        <v>40634</v>
      </c>
      <c r="C19" s="5">
        <v>311.24</v>
      </c>
      <c r="D19" s="5">
        <v>37.843104347826078</v>
      </c>
      <c r="E19" s="6">
        <f t="shared" si="0"/>
        <v>8.2244838356629</v>
      </c>
    </row>
    <row r="20" spans="2:5" x14ac:dyDescent="0.25">
      <c r="B20" s="4">
        <v>40664</v>
      </c>
      <c r="C20" s="5">
        <v>311.76</v>
      </c>
      <c r="D20" s="5">
        <v>37.900080000000003</v>
      </c>
      <c r="E20" s="6">
        <f t="shared" si="0"/>
        <v>8.2258401565379273</v>
      </c>
    </row>
    <row r="21" spans="2:5" x14ac:dyDescent="0.25">
      <c r="B21" s="4">
        <v>40695</v>
      </c>
      <c r="C21" s="5">
        <v>312.32</v>
      </c>
      <c r="D21" s="5">
        <v>37.981271428571432</v>
      </c>
      <c r="E21" s="6">
        <f t="shared" si="0"/>
        <v>8.2230001327722029</v>
      </c>
    </row>
    <row r="22" spans="2:5" x14ac:dyDescent="0.25">
      <c r="B22" s="4">
        <v>40725</v>
      </c>
      <c r="C22" s="5">
        <v>313.7</v>
      </c>
      <c r="D22" s="5">
        <v>38.153295238095239</v>
      </c>
      <c r="E22" s="6">
        <f t="shared" si="0"/>
        <v>8.2220945279394204</v>
      </c>
    </row>
    <row r="23" spans="2:5" x14ac:dyDescent="0.25">
      <c r="B23" s="4">
        <v>40756</v>
      </c>
      <c r="C23" s="5">
        <v>313.88</v>
      </c>
      <c r="D23" s="5">
        <v>38.158223809523804</v>
      </c>
      <c r="E23" s="6">
        <f t="shared" si="0"/>
        <v>8.2257497510054325</v>
      </c>
    </row>
    <row r="24" spans="2:5" x14ac:dyDescent="0.25">
      <c r="B24" s="4">
        <v>40787</v>
      </c>
      <c r="C24" s="5">
        <v>313.83</v>
      </c>
      <c r="D24" s="5">
        <v>38.168263636363641</v>
      </c>
      <c r="E24" s="6">
        <f t="shared" si="0"/>
        <v>8.2222760508551946</v>
      </c>
    </row>
    <row r="25" spans="2:5" x14ac:dyDescent="0.25">
      <c r="B25" s="4">
        <v>40817</v>
      </c>
      <c r="C25" s="5">
        <v>314.18</v>
      </c>
      <c r="D25" s="5">
        <v>38.223222727272727</v>
      </c>
      <c r="E25" s="6">
        <f t="shared" si="0"/>
        <v>8.2196104248381126</v>
      </c>
    </row>
    <row r="26" spans="2:5" x14ac:dyDescent="0.25">
      <c r="B26" s="4">
        <v>40848</v>
      </c>
      <c r="C26" s="5">
        <v>315.52</v>
      </c>
      <c r="D26" s="5">
        <v>38.372004761904762</v>
      </c>
      <c r="E26" s="6">
        <f t="shared" si="0"/>
        <v>8.222661337550031</v>
      </c>
    </row>
    <row r="27" spans="2:5" x14ac:dyDescent="0.25">
      <c r="B27" s="4">
        <v>40878</v>
      </c>
      <c r="C27" s="12">
        <v>316.7</v>
      </c>
      <c r="D27" s="5">
        <v>38.521640909090905</v>
      </c>
      <c r="E27" s="6">
        <f t="shared" si="0"/>
        <v>8.2213527909518636</v>
      </c>
    </row>
    <row r="28" spans="2:5" x14ac:dyDescent="0.25">
      <c r="B28" s="4">
        <v>40909</v>
      </c>
      <c r="C28" s="5">
        <v>316.82</v>
      </c>
      <c r="D28" s="5">
        <v>38.636627272727267</v>
      </c>
      <c r="E28" s="6">
        <f t="shared" si="0"/>
        <v>8.1999911059430435</v>
      </c>
    </row>
    <row r="29" spans="2:5" x14ac:dyDescent="0.25">
      <c r="B29" s="4">
        <v>40940</v>
      </c>
      <c r="C29" s="5">
        <v>321.07</v>
      </c>
      <c r="D29" s="5">
        <v>38.967044999999999</v>
      </c>
      <c r="E29" s="6">
        <f t="shared" si="0"/>
        <v>8.2395265024586806</v>
      </c>
    </row>
    <row r="30" spans="2:5" x14ac:dyDescent="0.25">
      <c r="B30" s="4">
        <v>40969</v>
      </c>
      <c r="C30" s="5">
        <v>323.02</v>
      </c>
      <c r="D30" s="5">
        <v>39.025964999999999</v>
      </c>
      <c r="E30" s="6">
        <f t="shared" si="0"/>
        <v>8.2770534950256831</v>
      </c>
    </row>
    <row r="31" spans="2:5" x14ac:dyDescent="0.25">
      <c r="B31" s="4">
        <v>41000</v>
      </c>
      <c r="C31" s="5">
        <v>325.93</v>
      </c>
      <c r="D31" s="5">
        <v>39.076081818181819</v>
      </c>
      <c r="E31" s="6">
        <f t="shared" si="0"/>
        <v>8.3409079118149236</v>
      </c>
    </row>
    <row r="32" spans="2:5" x14ac:dyDescent="0.25">
      <c r="B32" s="4">
        <v>41030</v>
      </c>
      <c r="C32" s="5">
        <v>327.02999999999997</v>
      </c>
      <c r="D32" s="5">
        <v>39.083005263157894</v>
      </c>
      <c r="E32" s="6">
        <f t="shared" si="0"/>
        <v>8.3675755689207225</v>
      </c>
    </row>
    <row r="33" spans="2:7" x14ac:dyDescent="0.25">
      <c r="B33" s="4">
        <v>41061</v>
      </c>
      <c r="C33" s="5">
        <v>326.73</v>
      </c>
      <c r="D33" s="5">
        <v>39.090652173913043</v>
      </c>
      <c r="E33" s="6">
        <f t="shared" si="0"/>
        <v>8.3582642353058958</v>
      </c>
    </row>
    <row r="34" spans="2:7" x14ac:dyDescent="0.25">
      <c r="B34" s="4">
        <v>41091</v>
      </c>
      <c r="C34" s="5">
        <v>326.45</v>
      </c>
      <c r="D34" s="5">
        <v>39.131559999999993</v>
      </c>
      <c r="E34" s="6">
        <f t="shared" si="0"/>
        <v>8.3423712215919839</v>
      </c>
    </row>
    <row r="35" spans="2:7" x14ac:dyDescent="0.25">
      <c r="B35" s="4">
        <v>41122</v>
      </c>
      <c r="C35" s="5">
        <v>326.01</v>
      </c>
      <c r="D35" s="5">
        <v>39.145309090909095</v>
      </c>
      <c r="E35" s="6">
        <f t="shared" si="0"/>
        <v>8.3282009408302482</v>
      </c>
    </row>
    <row r="36" spans="2:7" x14ac:dyDescent="0.25">
      <c r="B36" s="4">
        <v>41153</v>
      </c>
      <c r="C36" s="5">
        <v>327.98</v>
      </c>
      <c r="D36" s="5">
        <v>39.171699999999994</v>
      </c>
      <c r="E36" s="6">
        <f t="shared" si="0"/>
        <v>8.3728814424699483</v>
      </c>
    </row>
    <row r="37" spans="2:7" x14ac:dyDescent="0.25">
      <c r="B37" s="4">
        <v>41183</v>
      </c>
      <c r="C37" s="5">
        <v>329.38</v>
      </c>
      <c r="D37" s="5">
        <v>39.294400000000003</v>
      </c>
      <c r="E37" s="6">
        <f t="shared" si="0"/>
        <v>8.3823649171383199</v>
      </c>
    </row>
    <row r="38" spans="2:7" x14ac:dyDescent="0.25">
      <c r="B38" s="4">
        <v>41214</v>
      </c>
      <c r="C38" s="5">
        <v>331.31</v>
      </c>
      <c r="D38" s="5">
        <v>39.548113043478267</v>
      </c>
      <c r="E38" s="6">
        <f t="shared" si="0"/>
        <v>8.3773908412713798</v>
      </c>
    </row>
    <row r="39" spans="2:7" x14ac:dyDescent="0.25">
      <c r="B39" s="4">
        <v>41244</v>
      </c>
      <c r="C39" s="12">
        <v>335.25</v>
      </c>
      <c r="D39" s="5">
        <v>40.073</v>
      </c>
      <c r="E39" s="6">
        <f t="shared" si="0"/>
        <v>8.365982082699075</v>
      </c>
    </row>
    <row r="40" spans="2:7" x14ac:dyDescent="0.25">
      <c r="B40" s="4">
        <v>41275</v>
      </c>
      <c r="C40" s="5">
        <v>336.26</v>
      </c>
      <c r="D40" s="5">
        <v>40.320599999999999</v>
      </c>
      <c r="E40" s="6">
        <f t="shared" si="0"/>
        <v>8.3396576439834718</v>
      </c>
      <c r="G40" s="21"/>
    </row>
    <row r="41" spans="2:7" x14ac:dyDescent="0.25">
      <c r="B41" s="4">
        <v>41306</v>
      </c>
      <c r="C41" s="5">
        <v>341</v>
      </c>
      <c r="D41" s="5">
        <v>40.778061904761913</v>
      </c>
      <c r="E41" s="6">
        <f t="shared" si="0"/>
        <v>8.3623395539595098</v>
      </c>
    </row>
    <row r="42" spans="2:7" x14ac:dyDescent="0.25">
      <c r="B42" s="4">
        <v>41334</v>
      </c>
      <c r="C42" s="5">
        <v>345.26</v>
      </c>
      <c r="D42" s="5">
        <v>40.9268</v>
      </c>
      <c r="E42" s="6">
        <f t="shared" si="0"/>
        <v>8.436037022195725</v>
      </c>
    </row>
    <row r="43" spans="2:7" x14ac:dyDescent="0.25">
      <c r="B43" s="4">
        <v>41365</v>
      </c>
      <c r="C43" s="5">
        <v>347.83</v>
      </c>
      <c r="D43" s="5">
        <v>41.130400000000002</v>
      </c>
      <c r="E43" s="6">
        <f t="shared" si="0"/>
        <v>8.4567619084667296</v>
      </c>
    </row>
    <row r="44" spans="2:7" x14ac:dyDescent="0.25">
      <c r="B44" s="4">
        <v>41395</v>
      </c>
      <c r="C44" s="5">
        <v>347.69</v>
      </c>
      <c r="D44" s="5">
        <v>41.137999999999998</v>
      </c>
      <c r="E44" s="6">
        <f t="shared" si="0"/>
        <v>8.4517963926296851</v>
      </c>
    </row>
    <row r="45" spans="2:7" x14ac:dyDescent="0.25">
      <c r="B45" s="4">
        <v>41426</v>
      </c>
      <c r="C45" s="5">
        <v>348.54</v>
      </c>
      <c r="D45" s="5">
        <v>41.164499999999997</v>
      </c>
      <c r="E45" s="6">
        <f t="shared" si="0"/>
        <v>8.4670043362606133</v>
      </c>
    </row>
    <row r="46" spans="2:7" x14ac:dyDescent="0.25">
      <c r="B46" s="4">
        <v>41456</v>
      </c>
      <c r="C46" s="5">
        <v>352.67</v>
      </c>
      <c r="D46" s="5">
        <v>41.635899999999999</v>
      </c>
      <c r="E46" s="6">
        <f t="shared" si="0"/>
        <v>8.4703344949911017</v>
      </c>
    </row>
    <row r="47" spans="2:7" x14ac:dyDescent="0.25">
      <c r="B47" s="4">
        <v>41487</v>
      </c>
      <c r="C47" s="5">
        <v>356.9</v>
      </c>
      <c r="D47" s="5">
        <v>42.045400000000001</v>
      </c>
      <c r="E47" s="6">
        <f t="shared" si="0"/>
        <v>8.4884434444671708</v>
      </c>
    </row>
    <row r="48" spans="2:7" x14ac:dyDescent="0.25">
      <c r="B48" s="4">
        <v>41518</v>
      </c>
      <c r="C48" s="5">
        <v>360.84</v>
      </c>
      <c r="D48" s="5">
        <v>42.474299999999999</v>
      </c>
      <c r="E48" s="6">
        <f t="shared" si="0"/>
        <v>8.4954902140823982</v>
      </c>
    </row>
    <row r="49" spans="2:5" x14ac:dyDescent="0.25">
      <c r="B49" s="4">
        <v>41548</v>
      </c>
      <c r="C49" s="5">
        <v>363.87</v>
      </c>
      <c r="D49" s="5">
        <v>42.710999999999999</v>
      </c>
      <c r="E49" s="6">
        <f t="shared" si="0"/>
        <v>8.5193509868652111</v>
      </c>
    </row>
    <row r="50" spans="2:5" x14ac:dyDescent="0.25">
      <c r="B50" s="4">
        <v>41579</v>
      </c>
      <c r="C50" s="5">
        <v>361.42</v>
      </c>
      <c r="D50" s="5">
        <v>42.486600000000003</v>
      </c>
      <c r="E50" s="6">
        <f t="shared" si="0"/>
        <v>8.5066821068289773</v>
      </c>
    </row>
    <row r="51" spans="2:5" x14ac:dyDescent="0.25">
      <c r="B51" s="4">
        <v>41609</v>
      </c>
      <c r="C51" s="5">
        <v>360.53</v>
      </c>
      <c r="D51" s="5">
        <v>42.524900000000002</v>
      </c>
      <c r="E51" s="6">
        <f t="shared" si="0"/>
        <v>8.4780916592396451</v>
      </c>
    </row>
    <row r="52" spans="2:5" x14ac:dyDescent="0.25">
      <c r="B52" s="4">
        <v>41640</v>
      </c>
      <c r="C52" s="5">
        <v>361.46</v>
      </c>
      <c r="D52" s="5">
        <v>42.710099999999997</v>
      </c>
      <c r="E52" s="6">
        <f t="shared" si="0"/>
        <v>8.4631035750326031</v>
      </c>
    </row>
    <row r="53" spans="2:5" x14ac:dyDescent="0.25">
      <c r="B53" s="4">
        <v>41671</v>
      </c>
      <c r="C53" s="5">
        <v>365.12</v>
      </c>
      <c r="D53" s="5">
        <v>42.995100000000001</v>
      </c>
      <c r="E53" s="6">
        <f t="shared" si="0"/>
        <v>8.4921304985917008</v>
      </c>
    </row>
    <row r="54" spans="2:5" x14ac:dyDescent="0.25">
      <c r="B54" s="4">
        <v>41699</v>
      </c>
      <c r="C54" s="5">
        <v>368.4</v>
      </c>
      <c r="D54" s="5">
        <v>43.207599999999999</v>
      </c>
      <c r="E54" s="6">
        <f t="shared" si="0"/>
        <v>8.5262777844638435</v>
      </c>
    </row>
    <row r="55" spans="2:5" x14ac:dyDescent="0.25">
      <c r="B55" s="4">
        <v>41730</v>
      </c>
      <c r="C55" s="5">
        <v>371.37</v>
      </c>
      <c r="D55" s="5">
        <v>43.209200000000003</v>
      </c>
      <c r="E55" s="6">
        <f t="shared" si="0"/>
        <v>8.5946974255482615</v>
      </c>
    </row>
    <row r="56" spans="2:5" x14ac:dyDescent="0.25">
      <c r="B56" s="4">
        <v>41760</v>
      </c>
      <c r="C56" s="5">
        <v>372.14</v>
      </c>
      <c r="D56" s="5">
        <v>43.172400000000003</v>
      </c>
      <c r="E56" s="6">
        <f t="shared" si="0"/>
        <v>8.6198589839805049</v>
      </c>
    </row>
    <row r="57" spans="2:5" x14ac:dyDescent="0.25">
      <c r="B57" s="4">
        <v>41791</v>
      </c>
      <c r="C57" s="5">
        <v>373.86</v>
      </c>
      <c r="D57" s="5">
        <v>43.260800000000003</v>
      </c>
      <c r="E57" s="6">
        <f t="shared" si="0"/>
        <v>8.642003846438346</v>
      </c>
    </row>
    <row r="58" spans="2:5" x14ac:dyDescent="0.25">
      <c r="B58" s="4">
        <v>41821</v>
      </c>
      <c r="C58" s="5">
        <v>375.46</v>
      </c>
      <c r="D58" s="5">
        <v>43.479799999999997</v>
      </c>
      <c r="E58" s="6">
        <f t="shared" si="0"/>
        <v>8.6352743112893808</v>
      </c>
    </row>
    <row r="59" spans="2:5" x14ac:dyDescent="0.25">
      <c r="B59" s="4">
        <v>41852</v>
      </c>
      <c r="C59" s="5">
        <v>376.38</v>
      </c>
      <c r="D59" s="5">
        <v>43.582069565217395</v>
      </c>
      <c r="E59" s="6">
        <f t="shared" si="0"/>
        <v>8.6361203989355015</v>
      </c>
    </row>
    <row r="60" spans="2:5" x14ac:dyDescent="0.25">
      <c r="B60" s="4">
        <v>41883</v>
      </c>
      <c r="C60" s="5">
        <v>376.53</v>
      </c>
      <c r="D60" s="5">
        <v>43.577599999999997</v>
      </c>
      <c r="E60" s="6">
        <f t="shared" si="0"/>
        <v>8.6404483037156705</v>
      </c>
    </row>
    <row r="61" spans="2:5" x14ac:dyDescent="0.25">
      <c r="B61" s="4">
        <v>41913</v>
      </c>
      <c r="C61" s="5">
        <v>377.69</v>
      </c>
      <c r="D61" s="5">
        <v>43.769799999999996</v>
      </c>
      <c r="E61" s="6">
        <f t="shared" si="0"/>
        <v>8.6290090427646469</v>
      </c>
    </row>
    <row r="62" spans="2:5" x14ac:dyDescent="0.25">
      <c r="B62" s="4">
        <v>41944</v>
      </c>
      <c r="C62" s="5">
        <v>378.84</v>
      </c>
      <c r="D62" s="5">
        <v>43.954300000000003</v>
      </c>
      <c r="E62" s="6">
        <f t="shared" si="0"/>
        <v>8.6189519569188899</v>
      </c>
    </row>
    <row r="63" spans="2:5" x14ac:dyDescent="0.25">
      <c r="B63" s="4">
        <v>41974</v>
      </c>
      <c r="C63" s="5">
        <v>378.76</v>
      </c>
      <c r="D63" s="5">
        <v>44.1629</v>
      </c>
      <c r="E63" s="6">
        <f t="shared" si="0"/>
        <v>8.5764295370095702</v>
      </c>
    </row>
    <row r="64" spans="2:5" x14ac:dyDescent="0.25">
      <c r="B64" s="4">
        <v>42005</v>
      </c>
      <c r="C64" s="5">
        <v>377.38</v>
      </c>
      <c r="D64" s="5">
        <v>44.229199999999999</v>
      </c>
      <c r="E64" s="6">
        <f t="shared" si="0"/>
        <v>8.5323722789469407</v>
      </c>
    </row>
    <row r="65" spans="2:5" x14ac:dyDescent="0.25">
      <c r="B65" s="4">
        <v>42036</v>
      </c>
      <c r="C65" s="5">
        <v>378.56</v>
      </c>
      <c r="D65" s="5">
        <v>44.576300000000003</v>
      </c>
      <c r="E65" s="6">
        <f t="shared" si="0"/>
        <v>8.4924051570004675</v>
      </c>
    </row>
    <row r="66" spans="2:5" x14ac:dyDescent="0.25">
      <c r="B66" s="4">
        <v>42064</v>
      </c>
      <c r="C66" s="5">
        <v>382.7</v>
      </c>
      <c r="D66" s="5">
        <v>44.868899999999996</v>
      </c>
      <c r="E66" s="6">
        <f t="shared" si="0"/>
        <v>8.5292931183960388</v>
      </c>
    </row>
    <row r="67" spans="2:5" x14ac:dyDescent="0.25">
      <c r="B67" s="4">
        <v>42095</v>
      </c>
      <c r="C67" s="5">
        <v>384.19</v>
      </c>
      <c r="D67" s="5">
        <v>44.777690909090907</v>
      </c>
      <c r="E67" s="6">
        <f t="shared" si="0"/>
        <v>8.5799422033618207</v>
      </c>
    </row>
    <row r="68" spans="2:5" x14ac:dyDescent="0.25">
      <c r="B68" s="4">
        <v>42125</v>
      </c>
      <c r="C68" s="5">
        <v>385.13</v>
      </c>
      <c r="D68" s="5">
        <v>44.796115</v>
      </c>
      <c r="E68" s="6">
        <f t="shared" si="0"/>
        <v>8.5973973412649727</v>
      </c>
    </row>
    <row r="69" spans="2:5" x14ac:dyDescent="0.25">
      <c r="B69" s="4">
        <v>42156</v>
      </c>
      <c r="C69" s="5">
        <v>387.56</v>
      </c>
      <c r="D69" s="5">
        <v>44.849995000000007</v>
      </c>
      <c r="E69" s="6">
        <f t="shared" si="0"/>
        <v>8.6412495698160043</v>
      </c>
    </row>
    <row r="70" spans="2:5" x14ac:dyDescent="0.25">
      <c r="B70" s="4">
        <v>42186</v>
      </c>
      <c r="C70" s="5">
        <v>389.28</v>
      </c>
      <c r="D70" s="5">
        <v>44.891347619047615</v>
      </c>
      <c r="E70" s="6">
        <f t="shared" si="0"/>
        <v>8.6716042321444284</v>
      </c>
    </row>
    <row r="71" spans="2:5" x14ac:dyDescent="0.25">
      <c r="B71" s="4">
        <v>42217</v>
      </c>
      <c r="C71" s="5">
        <v>390.42</v>
      </c>
      <c r="D71" s="5">
        <v>45.020708695652203</v>
      </c>
      <c r="E71" s="6">
        <f t="shared" si="0"/>
        <v>8.6720092000174169</v>
      </c>
    </row>
    <row r="72" spans="2:5" x14ac:dyDescent="0.25">
      <c r="B72" s="4">
        <v>42248</v>
      </c>
      <c r="C72" s="5">
        <v>390.84</v>
      </c>
      <c r="D72" s="5">
        <v>45.132247619047611</v>
      </c>
      <c r="E72" s="6">
        <f t="shared" si="0"/>
        <v>8.6598833565525748</v>
      </c>
    </row>
    <row r="73" spans="2:5" x14ac:dyDescent="0.25">
      <c r="B73" s="4">
        <v>42278</v>
      </c>
      <c r="C73" s="5">
        <v>390.81</v>
      </c>
      <c r="D73" s="5">
        <v>45.199619047619045</v>
      </c>
      <c r="E73" s="6">
        <f t="shared" si="0"/>
        <v>8.646311810466166</v>
      </c>
    </row>
    <row r="74" spans="2:5" x14ac:dyDescent="0.25">
      <c r="B74" s="4">
        <v>42309</v>
      </c>
      <c r="C74" s="5">
        <v>391.58</v>
      </c>
      <c r="D74" s="5">
        <v>45.309023809523808</v>
      </c>
      <c r="E74" s="6">
        <f t="shared" si="0"/>
        <v>8.6424285291640111</v>
      </c>
    </row>
    <row r="75" spans="2:5" x14ac:dyDescent="0.25">
      <c r="B75" s="4">
        <v>42339</v>
      </c>
      <c r="C75" s="5">
        <v>391.82</v>
      </c>
      <c r="D75" s="5">
        <v>45.432965000000003</v>
      </c>
      <c r="E75" s="6">
        <f t="shared" si="0"/>
        <v>8.6241344803272248</v>
      </c>
    </row>
    <row r="76" spans="2:5" x14ac:dyDescent="0.25">
      <c r="B76" s="4">
        <v>42370</v>
      </c>
      <c r="C76" s="5">
        <v>391.62</v>
      </c>
      <c r="D76" s="5">
        <v>45.565069999999999</v>
      </c>
      <c r="E76" s="6">
        <f t="shared" si="0"/>
        <v>8.594741542150599</v>
      </c>
    </row>
    <row r="77" spans="2:5" x14ac:dyDescent="0.25">
      <c r="B77" s="4">
        <v>42401</v>
      </c>
      <c r="C77" s="5">
        <v>392.85</v>
      </c>
      <c r="D77" s="5">
        <v>45.633141176470581</v>
      </c>
      <c r="E77" s="6">
        <f t="shared" si="0"/>
        <v>8.6088748193070224</v>
      </c>
    </row>
    <row r="78" spans="2:5" x14ac:dyDescent="0.25">
      <c r="B78" s="4">
        <v>42430</v>
      </c>
      <c r="C78" s="5">
        <v>394.12</v>
      </c>
      <c r="D78" s="5">
        <v>45.742566666666669</v>
      </c>
      <c r="E78" s="6">
        <f t="shared" si="0"/>
        <v>8.6160447198342602</v>
      </c>
    </row>
    <row r="79" spans="2:5" x14ac:dyDescent="0.25">
      <c r="B79" s="4">
        <v>42461</v>
      </c>
      <c r="C79" s="5">
        <v>396.31</v>
      </c>
      <c r="D79" s="5">
        <v>45.800271428571428</v>
      </c>
      <c r="E79" s="6">
        <f t="shared" si="0"/>
        <v>8.6530054874908728</v>
      </c>
    </row>
    <row r="80" spans="2:5" x14ac:dyDescent="0.25">
      <c r="B80" s="4">
        <v>42491</v>
      </c>
      <c r="C80" s="5">
        <v>398.64</v>
      </c>
      <c r="D80" s="5">
        <v>45.851947619047628</v>
      </c>
      <c r="E80" s="6">
        <f t="shared" si="0"/>
        <v>8.6940690788541026</v>
      </c>
    </row>
    <row r="81" spans="2:6" x14ac:dyDescent="0.25">
      <c r="B81" s="4">
        <v>42522</v>
      </c>
      <c r="C81" s="5">
        <v>400.66</v>
      </c>
      <c r="D81" s="5">
        <v>45.897405000000006</v>
      </c>
      <c r="E81" s="6">
        <f t="shared" ref="E81:E89" si="1">IFERROR(+C81/D81,0)</f>
        <v>8.7294695636931969</v>
      </c>
    </row>
    <row r="82" spans="2:6" x14ac:dyDescent="0.25">
      <c r="B82" s="4">
        <v>42552</v>
      </c>
      <c r="C82" s="5">
        <v>402.5</v>
      </c>
      <c r="D82" s="5">
        <v>45.954104545454548</v>
      </c>
      <c r="E82" s="6">
        <f t="shared" si="1"/>
        <v>8.7587388326079871</v>
      </c>
    </row>
    <row r="83" spans="2:6" x14ac:dyDescent="0.25">
      <c r="B83" s="4">
        <v>42583</v>
      </c>
      <c r="C83" s="5">
        <v>402.47</v>
      </c>
      <c r="D83" s="5">
        <v>46.026138095238096</v>
      </c>
      <c r="E83" s="6">
        <f t="shared" si="1"/>
        <v>8.7443790997020443</v>
      </c>
    </row>
    <row r="84" spans="2:6" x14ac:dyDescent="0.25">
      <c r="B84" s="4">
        <v>42614</v>
      </c>
      <c r="C84" s="5">
        <v>402.99</v>
      </c>
      <c r="D84" s="5">
        <v>46.046063636363641</v>
      </c>
      <c r="E84" s="6">
        <f t="shared" si="1"/>
        <v>8.7518881783794757</v>
      </c>
    </row>
    <row r="85" spans="2:6" x14ac:dyDescent="0.25">
      <c r="B85" s="4">
        <v>42644</v>
      </c>
      <c r="C85" s="5">
        <v>404.89704451534175</v>
      </c>
      <c r="D85" s="5">
        <v>46.456299999999999</v>
      </c>
      <c r="E85" s="6">
        <f t="shared" si="1"/>
        <v>8.7156541634900275</v>
      </c>
    </row>
    <row r="86" spans="2:6" x14ac:dyDescent="0.25">
      <c r="B86" s="4">
        <v>42675</v>
      </c>
      <c r="C86" s="5">
        <v>408.14677154916461</v>
      </c>
      <c r="D86" s="5">
        <v>46.595399999999998</v>
      </c>
      <c r="E86" s="6">
        <f t="shared" si="1"/>
        <v>8.7593790706628685</v>
      </c>
    </row>
    <row r="87" spans="2:6" x14ac:dyDescent="0.25">
      <c r="B87" s="4">
        <v>42705</v>
      </c>
      <c r="C87" s="5">
        <v>409.07984343623593</v>
      </c>
      <c r="D87" s="5">
        <v>46.696100000000001</v>
      </c>
      <c r="E87" s="6">
        <f t="shared" si="1"/>
        <v>8.7604712906695834</v>
      </c>
    </row>
    <row r="88" spans="2:6" x14ac:dyDescent="0.25">
      <c r="B88" s="4">
        <v>42736</v>
      </c>
      <c r="C88" s="5">
        <v>410.09</v>
      </c>
      <c r="D88" s="5">
        <v>46.789700000000003</v>
      </c>
      <c r="E88" s="6">
        <f t="shared" si="1"/>
        <v>8.7645357845850675</v>
      </c>
    </row>
    <row r="89" spans="2:6" x14ac:dyDescent="0.25">
      <c r="B89" s="4">
        <v>42767</v>
      </c>
      <c r="C89" s="5">
        <v>413.35</v>
      </c>
      <c r="D89" s="5">
        <v>47.145499999999998</v>
      </c>
      <c r="E89" s="6">
        <f t="shared" si="1"/>
        <v>8.7675387894921055</v>
      </c>
    </row>
    <row r="90" spans="2:6" x14ac:dyDescent="0.25">
      <c r="B90" s="9"/>
      <c r="C90" s="10"/>
      <c r="D90" s="10"/>
      <c r="E90" s="11"/>
    </row>
    <row r="91" spans="2:6" x14ac:dyDescent="0.25">
      <c r="B91" s="8" t="s">
        <v>12</v>
      </c>
    </row>
    <row r="92" spans="2:6" x14ac:dyDescent="0.25">
      <c r="B92" s="34" t="s">
        <v>13</v>
      </c>
      <c r="C92" s="35"/>
      <c r="D92" s="35"/>
      <c r="E92" s="36"/>
    </row>
    <row r="93" spans="2:6" x14ac:dyDescent="0.25">
      <c r="B93" s="37"/>
      <c r="C93" s="38"/>
      <c r="D93" s="38"/>
      <c r="E93" s="39"/>
    </row>
    <row r="95" spans="2:6" x14ac:dyDescent="0.25">
      <c r="E95" s="26" t="s">
        <v>22</v>
      </c>
      <c r="F95" s="27"/>
    </row>
    <row r="96" spans="2:6" x14ac:dyDescent="0.25">
      <c r="E96" s="26" t="s">
        <v>19</v>
      </c>
      <c r="F96" s="27"/>
    </row>
    <row r="97" spans="5:6" x14ac:dyDescent="0.25">
      <c r="E97" s="26" t="s">
        <v>20</v>
      </c>
      <c r="F97" s="26" t="s">
        <v>23</v>
      </c>
    </row>
    <row r="98" spans="5:6" x14ac:dyDescent="0.25">
      <c r="E98" s="27"/>
      <c r="F98" s="26" t="s">
        <v>21</v>
      </c>
    </row>
  </sheetData>
  <mergeCells count="9">
    <mergeCell ref="B92:E93"/>
    <mergeCell ref="B9:E9"/>
    <mergeCell ref="B10:E10"/>
    <mergeCell ref="B11:E11"/>
    <mergeCell ref="B12:C12"/>
    <mergeCell ref="B14:B15"/>
    <mergeCell ref="C14:C15"/>
    <mergeCell ref="D14:D15"/>
    <mergeCell ref="E14:E15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93"/>
  <sheetViews>
    <sheetView zoomScale="90" zoomScaleNormal="90" workbookViewId="0">
      <pane xSplit="1" ySplit="11" topLeftCell="B78" activePane="bottomRight" state="frozen"/>
      <selection pane="topRight" activeCell="B1" sqref="B1"/>
      <selection pane="bottomLeft" activeCell="A12" sqref="A12"/>
      <selection pane="bottomRight" activeCell="C86" sqref="C86"/>
    </sheetView>
  </sheetViews>
  <sheetFormatPr baseColWidth="10" defaultRowHeight="15" x14ac:dyDescent="0.25"/>
  <cols>
    <col min="1" max="1" width="4.28515625" style="1" customWidth="1"/>
    <col min="2" max="2" width="9" style="1" customWidth="1"/>
    <col min="3" max="3" width="18.140625" style="1" bestFit="1" customWidth="1"/>
    <col min="4" max="4" width="20.85546875" style="1" customWidth="1"/>
    <col min="5" max="5" width="17.85546875" style="1" customWidth="1"/>
    <col min="6" max="16384" width="11.42578125" style="1"/>
  </cols>
  <sheetData>
    <row r="6" spans="2:8" ht="21" x14ac:dyDescent="0.35">
      <c r="B6" s="29" t="s">
        <v>0</v>
      </c>
      <c r="C6" s="29"/>
      <c r="D6" s="29"/>
      <c r="E6" s="29"/>
    </row>
    <row r="7" spans="2:8" ht="15.75" x14ac:dyDescent="0.25">
      <c r="B7" s="28" t="s">
        <v>1</v>
      </c>
      <c r="C7" s="28"/>
      <c r="D7" s="28"/>
      <c r="E7" s="28"/>
    </row>
    <row r="8" spans="2:8" x14ac:dyDescent="0.25">
      <c r="B8" s="30" t="s">
        <v>10</v>
      </c>
      <c r="C8" s="40"/>
      <c r="D8" s="40"/>
      <c r="E8" s="40"/>
    </row>
    <row r="9" spans="2:8" ht="8.25" customHeight="1" x14ac:dyDescent="0.25">
      <c r="B9" s="7"/>
      <c r="C9" s="3"/>
    </row>
    <row r="10" spans="2:8" x14ac:dyDescent="0.25">
      <c r="B10" s="32" t="s">
        <v>2</v>
      </c>
      <c r="C10" s="32" t="s">
        <v>14</v>
      </c>
      <c r="D10" s="32" t="s">
        <v>8</v>
      </c>
      <c r="E10" s="32" t="s">
        <v>15</v>
      </c>
    </row>
    <row r="11" spans="2:8" x14ac:dyDescent="0.25">
      <c r="B11" s="33"/>
      <c r="C11" s="33"/>
      <c r="D11" s="33"/>
      <c r="E11" s="33"/>
    </row>
    <row r="12" spans="2:8" x14ac:dyDescent="0.25">
      <c r="B12" s="4">
        <v>40544</v>
      </c>
      <c r="C12" s="5">
        <v>92.959902</v>
      </c>
      <c r="D12" s="5">
        <f>+CMPP!D16</f>
        <v>37.415147826086965</v>
      </c>
      <c r="E12" s="6">
        <f>IFERROR(+C12/D12,0)</f>
        <v>2.484552578332607</v>
      </c>
      <c r="G12" s="10"/>
      <c r="H12" s="22"/>
    </row>
    <row r="13" spans="2:8" x14ac:dyDescent="0.25">
      <c r="B13" s="4">
        <v>40575</v>
      </c>
      <c r="C13" s="5">
        <v>102.460607</v>
      </c>
      <c r="D13" s="5">
        <f>+CMPP!D17</f>
        <v>37.538366666666668</v>
      </c>
      <c r="E13" s="6">
        <f t="shared" ref="E13:E76" si="0">IFERROR(+C13/D13,0)</f>
        <v>2.7294902814986619</v>
      </c>
      <c r="G13" s="10"/>
      <c r="H13" s="22"/>
    </row>
    <row r="14" spans="2:8" x14ac:dyDescent="0.25">
      <c r="B14" s="4">
        <v>40603</v>
      </c>
      <c r="C14" s="5">
        <v>118.22048599999999</v>
      </c>
      <c r="D14" s="5">
        <f>+CMPP!D18</f>
        <v>37.730804999999997</v>
      </c>
      <c r="E14" s="6">
        <f t="shared" si="0"/>
        <v>3.1332616942575173</v>
      </c>
      <c r="G14" s="10"/>
      <c r="H14" s="22"/>
    </row>
    <row r="15" spans="2:8" x14ac:dyDescent="0.25">
      <c r="B15" s="4">
        <v>40634</v>
      </c>
      <c r="C15" s="5">
        <v>115.587907</v>
      </c>
      <c r="D15" s="5">
        <f>+CMPP!D19</f>
        <v>37.843104347826078</v>
      </c>
      <c r="E15" s="6">
        <f t="shared" si="0"/>
        <v>3.0543981259465576</v>
      </c>
      <c r="G15" s="10"/>
      <c r="H15" s="22"/>
    </row>
    <row r="16" spans="2:8" x14ac:dyDescent="0.25">
      <c r="B16" s="4">
        <v>40664</v>
      </c>
      <c r="C16" s="5">
        <v>106.596609</v>
      </c>
      <c r="D16" s="5">
        <f>+CMPP!D20</f>
        <v>37.900080000000003</v>
      </c>
      <c r="E16" s="6">
        <f t="shared" si="0"/>
        <v>2.8125694985340397</v>
      </c>
      <c r="G16" s="10"/>
      <c r="H16" s="22"/>
    </row>
    <row r="17" spans="2:8" x14ac:dyDescent="0.25">
      <c r="B17" s="4">
        <v>40695</v>
      </c>
      <c r="C17" s="5">
        <v>118.85668</v>
      </c>
      <c r="D17" s="5">
        <f>+CMPP!D21</f>
        <v>37.981271428571432</v>
      </c>
      <c r="E17" s="6">
        <f t="shared" si="0"/>
        <v>3.1293496907686453</v>
      </c>
      <c r="G17" s="10"/>
      <c r="H17" s="22"/>
    </row>
    <row r="18" spans="2:8" x14ac:dyDescent="0.25">
      <c r="B18" s="4">
        <v>40725</v>
      </c>
      <c r="C18" s="5">
        <v>97.761655000000005</v>
      </c>
      <c r="D18" s="5">
        <f>+CMPP!D22</f>
        <v>38.153295238095239</v>
      </c>
      <c r="E18" s="6">
        <f t="shared" si="0"/>
        <v>2.5623384399674896</v>
      </c>
      <c r="G18" s="10"/>
      <c r="H18" s="22"/>
    </row>
    <row r="19" spans="2:8" x14ac:dyDescent="0.25">
      <c r="B19" s="4">
        <v>40756</v>
      </c>
      <c r="C19" s="5">
        <v>107.225696</v>
      </c>
      <c r="D19" s="5">
        <f>+CMPP!D23</f>
        <v>38.158223809523804</v>
      </c>
      <c r="E19" s="6">
        <f t="shared" si="0"/>
        <v>2.8100284891467573</v>
      </c>
      <c r="G19" s="10"/>
      <c r="H19" s="22"/>
    </row>
    <row r="20" spans="2:8" x14ac:dyDescent="0.25">
      <c r="B20" s="4">
        <v>40787</v>
      </c>
      <c r="C20" s="5">
        <v>121.264548</v>
      </c>
      <c r="D20" s="5">
        <f>+CMPP!D24</f>
        <v>38.168263636363641</v>
      </c>
      <c r="E20" s="6">
        <f t="shared" si="0"/>
        <v>3.1771041291086903</v>
      </c>
      <c r="G20" s="10"/>
      <c r="H20" s="22"/>
    </row>
    <row r="21" spans="2:8" x14ac:dyDescent="0.25">
      <c r="B21" s="4">
        <v>40817</v>
      </c>
      <c r="C21" s="5">
        <v>119.70001000000001</v>
      </c>
      <c r="D21" s="5">
        <f>+CMPP!D25</f>
        <v>38.223222727272727</v>
      </c>
      <c r="E21" s="6">
        <f t="shared" si="0"/>
        <v>3.1316043352512142</v>
      </c>
      <c r="G21" s="10"/>
      <c r="H21" s="22"/>
    </row>
    <row r="22" spans="2:8" x14ac:dyDescent="0.25">
      <c r="B22" s="4">
        <v>40848</v>
      </c>
      <c r="C22" s="5">
        <v>118.349701</v>
      </c>
      <c r="D22" s="5">
        <f>+CMPP!D26</f>
        <v>38.372004761904762</v>
      </c>
      <c r="E22" s="6">
        <f t="shared" si="0"/>
        <v>3.0842720294222437</v>
      </c>
      <c r="G22" s="10"/>
      <c r="H22" s="22"/>
    </row>
    <row r="23" spans="2:8" x14ac:dyDescent="0.25">
      <c r="B23" s="4">
        <v>40878</v>
      </c>
      <c r="C23" s="5">
        <v>122.238933</v>
      </c>
      <c r="D23" s="5">
        <f>+CMPP!D27</f>
        <v>38.521640909090905</v>
      </c>
      <c r="E23" s="6">
        <f t="shared" si="0"/>
        <v>3.1732535300995512</v>
      </c>
      <c r="G23" s="10"/>
      <c r="H23" s="22"/>
    </row>
    <row r="24" spans="2:8" x14ac:dyDescent="0.25">
      <c r="B24" s="4">
        <v>40909</v>
      </c>
      <c r="C24" s="5">
        <v>151.566508</v>
      </c>
      <c r="D24" s="5">
        <f>+CMPP!D28</f>
        <v>38.636627272727267</v>
      </c>
      <c r="E24" s="6">
        <f t="shared" si="0"/>
        <v>3.9228710862914116</v>
      </c>
      <c r="G24" s="10"/>
      <c r="H24" s="22"/>
    </row>
    <row r="25" spans="2:8" x14ac:dyDescent="0.25">
      <c r="B25" s="4">
        <v>40940</v>
      </c>
      <c r="C25" s="5">
        <v>126.157506</v>
      </c>
      <c r="D25" s="5">
        <f>+CMPP!D29</f>
        <v>38.967044999999999</v>
      </c>
      <c r="E25" s="6">
        <f t="shared" si="0"/>
        <v>3.2375435704708941</v>
      </c>
      <c r="G25" s="10"/>
      <c r="H25" s="22"/>
    </row>
    <row r="26" spans="2:8" x14ac:dyDescent="0.25">
      <c r="B26" s="4">
        <v>40969</v>
      </c>
      <c r="C26" s="5">
        <v>52.732419</v>
      </c>
      <c r="D26" s="5">
        <f>+CMPP!D30</f>
        <v>39.025964999999999</v>
      </c>
      <c r="E26" s="6">
        <f t="shared" si="0"/>
        <v>1.3512137111792111</v>
      </c>
      <c r="G26" s="10"/>
      <c r="H26" s="22"/>
    </row>
    <row r="27" spans="2:8" x14ac:dyDescent="0.25">
      <c r="B27" s="4">
        <v>41000</v>
      </c>
      <c r="C27" s="5">
        <v>68.417180000000002</v>
      </c>
      <c r="D27" s="5">
        <f>+CMPP!D31</f>
        <v>39.076081818181819</v>
      </c>
      <c r="E27" s="6">
        <f t="shared" si="0"/>
        <v>1.7508710396897056</v>
      </c>
      <c r="G27" s="10"/>
      <c r="H27" s="22"/>
    </row>
    <row r="28" spans="2:8" x14ac:dyDescent="0.25">
      <c r="B28" s="4">
        <v>41030</v>
      </c>
      <c r="C28" s="5">
        <v>145.924609</v>
      </c>
      <c r="D28" s="5">
        <f>+CMPP!D32</f>
        <v>39.083005263157894</v>
      </c>
      <c r="E28" s="6">
        <f t="shared" si="0"/>
        <v>3.733710036304648</v>
      </c>
      <c r="G28" s="10"/>
      <c r="H28" s="22"/>
    </row>
    <row r="29" spans="2:8" x14ac:dyDescent="0.25">
      <c r="B29" s="4">
        <v>41061</v>
      </c>
      <c r="C29" s="5">
        <v>160.56479200000001</v>
      </c>
      <c r="D29" s="5">
        <f>+CMPP!D33</f>
        <v>39.090652173913043</v>
      </c>
      <c r="E29" s="6">
        <f t="shared" si="0"/>
        <v>4.1074984189481532</v>
      </c>
      <c r="G29" s="10"/>
      <c r="H29" s="22"/>
    </row>
    <row r="30" spans="2:8" x14ac:dyDescent="0.25">
      <c r="B30" s="4">
        <v>41091</v>
      </c>
      <c r="C30" s="5">
        <v>128.39058299999999</v>
      </c>
      <c r="D30" s="5">
        <f>+CMPP!D34</f>
        <v>39.131559999999993</v>
      </c>
      <c r="E30" s="6">
        <f t="shared" si="0"/>
        <v>3.2809983297369185</v>
      </c>
      <c r="G30" s="10"/>
      <c r="H30" s="22"/>
    </row>
    <row r="31" spans="2:8" x14ac:dyDescent="0.25">
      <c r="B31" s="4">
        <v>41122</v>
      </c>
      <c r="C31" s="5">
        <v>120.52003499999999</v>
      </c>
      <c r="D31" s="5">
        <f>+CMPP!D35</f>
        <v>39.145309090909095</v>
      </c>
      <c r="E31" s="6">
        <f t="shared" si="0"/>
        <v>3.0787861380813299</v>
      </c>
      <c r="G31" s="10"/>
      <c r="H31" s="22"/>
    </row>
    <row r="32" spans="2:8" x14ac:dyDescent="0.25">
      <c r="B32" s="4">
        <v>41153</v>
      </c>
      <c r="C32" s="5">
        <v>114.98287500000001</v>
      </c>
      <c r="D32" s="5">
        <f>+CMPP!D36</f>
        <v>39.171699999999994</v>
      </c>
      <c r="E32" s="6">
        <f t="shared" si="0"/>
        <v>2.9353557542817907</v>
      </c>
      <c r="G32" s="10"/>
      <c r="H32" s="22"/>
    </row>
    <row r="33" spans="2:8" x14ac:dyDescent="0.25">
      <c r="B33" s="4">
        <v>41183</v>
      </c>
      <c r="C33" s="5">
        <v>85.33</v>
      </c>
      <c r="D33" s="5">
        <f>+CMPP!D37</f>
        <v>39.294400000000003</v>
      </c>
      <c r="E33" s="6">
        <f t="shared" si="0"/>
        <v>2.1715562522904026</v>
      </c>
      <c r="G33" s="10"/>
      <c r="H33" s="22"/>
    </row>
    <row r="34" spans="2:8" x14ac:dyDescent="0.25">
      <c r="B34" s="4">
        <v>41214</v>
      </c>
      <c r="C34" s="5">
        <v>18.52</v>
      </c>
      <c r="D34" s="5">
        <f>+CMPP!D38</f>
        <v>39.548113043478267</v>
      </c>
      <c r="E34" s="6">
        <f t="shared" si="0"/>
        <v>0.46829035761174109</v>
      </c>
      <c r="G34" s="10"/>
      <c r="H34" s="22"/>
    </row>
    <row r="35" spans="2:8" x14ac:dyDescent="0.25">
      <c r="B35" s="4">
        <v>41244</v>
      </c>
      <c r="C35" s="5">
        <v>101.32</v>
      </c>
      <c r="D35" s="5">
        <f>+CMPP!D39</f>
        <v>40.073</v>
      </c>
      <c r="E35" s="6">
        <f t="shared" si="0"/>
        <v>2.5283856961046087</v>
      </c>
      <c r="G35" s="10"/>
      <c r="H35" s="22"/>
    </row>
    <row r="36" spans="2:8" x14ac:dyDescent="0.25">
      <c r="B36" s="4">
        <v>41275</v>
      </c>
      <c r="C36" s="5">
        <v>121.074556</v>
      </c>
      <c r="D36" s="5">
        <f>+CMPP!D40</f>
        <v>40.320599999999999</v>
      </c>
      <c r="E36" s="6">
        <f t="shared" si="0"/>
        <v>3.0027964861634007</v>
      </c>
      <c r="G36" s="10"/>
      <c r="H36" s="22"/>
    </row>
    <row r="37" spans="2:8" x14ac:dyDescent="0.25">
      <c r="B37" s="4">
        <v>41306</v>
      </c>
      <c r="C37" s="5">
        <v>136.650452</v>
      </c>
      <c r="D37" s="5">
        <f>+CMPP!D41</f>
        <v>40.778061904761913</v>
      </c>
      <c r="E37" s="6">
        <f t="shared" si="0"/>
        <v>3.3510776534488134</v>
      </c>
      <c r="G37" s="10"/>
      <c r="H37" s="22"/>
    </row>
    <row r="38" spans="2:8" x14ac:dyDescent="0.25">
      <c r="B38" s="4">
        <v>41334</v>
      </c>
      <c r="C38" s="5">
        <v>156.803087</v>
      </c>
      <c r="D38" s="5">
        <f>+CMPP!D42</f>
        <v>40.9268</v>
      </c>
      <c r="E38" s="6">
        <f t="shared" si="0"/>
        <v>3.831305819169835</v>
      </c>
      <c r="G38" s="10"/>
      <c r="H38" s="22"/>
    </row>
    <row r="39" spans="2:8" x14ac:dyDescent="0.25">
      <c r="B39" s="4">
        <v>41365</v>
      </c>
      <c r="C39" s="5">
        <v>155.79749000000001</v>
      </c>
      <c r="D39" s="5">
        <f>+CMPP!D43</f>
        <v>41.130400000000002</v>
      </c>
      <c r="E39" s="6">
        <f t="shared" si="0"/>
        <v>3.787891437963161</v>
      </c>
      <c r="G39" s="10"/>
      <c r="H39" s="22"/>
    </row>
    <row r="40" spans="2:8" x14ac:dyDescent="0.25">
      <c r="B40" s="4">
        <v>41395</v>
      </c>
      <c r="C40" s="5">
        <v>177.10175699999999</v>
      </c>
      <c r="D40" s="5">
        <f>+CMPP!D44</f>
        <v>41.137999999999998</v>
      </c>
      <c r="E40" s="6">
        <f t="shared" si="0"/>
        <v>4.3050648305702754</v>
      </c>
      <c r="G40" s="10"/>
      <c r="H40" s="22"/>
    </row>
    <row r="41" spans="2:8" x14ac:dyDescent="0.25">
      <c r="B41" s="4">
        <v>41426</v>
      </c>
      <c r="C41" s="5">
        <v>155.80000000000001</v>
      </c>
      <c r="D41" s="5">
        <f>+CMPP!D45</f>
        <v>41.164499999999997</v>
      </c>
      <c r="E41" s="6">
        <f t="shared" si="0"/>
        <v>3.7848145853830371</v>
      </c>
      <c r="G41" s="10"/>
      <c r="H41" s="22"/>
    </row>
    <row r="42" spans="2:8" x14ac:dyDescent="0.25">
      <c r="B42" s="4">
        <v>41456</v>
      </c>
      <c r="C42" s="5">
        <v>177.47</v>
      </c>
      <c r="D42" s="5">
        <f>+CMPP!D46</f>
        <v>41.635899999999999</v>
      </c>
      <c r="E42" s="6">
        <f t="shared" si="0"/>
        <v>4.2624273763747151</v>
      </c>
      <c r="G42" s="10"/>
      <c r="H42" s="22"/>
    </row>
    <row r="43" spans="2:8" x14ac:dyDescent="0.25">
      <c r="B43" s="4">
        <v>41487</v>
      </c>
      <c r="C43" s="5">
        <v>182.53</v>
      </c>
      <c r="D43" s="5">
        <f>+CMPP!D47</f>
        <v>42.045400000000001</v>
      </c>
      <c r="E43" s="6">
        <f t="shared" si="0"/>
        <v>4.3412596859585113</v>
      </c>
      <c r="G43" s="10"/>
      <c r="H43" s="22"/>
    </row>
    <row r="44" spans="2:8" x14ac:dyDescent="0.25">
      <c r="B44" s="4">
        <v>41518</v>
      </c>
      <c r="C44" s="5">
        <v>187.39</v>
      </c>
      <c r="D44" s="5">
        <f>+CMPP!D48</f>
        <v>42.474299999999999</v>
      </c>
      <c r="E44" s="6">
        <f t="shared" si="0"/>
        <v>4.4118443388119397</v>
      </c>
      <c r="G44" s="10"/>
      <c r="H44" s="22"/>
    </row>
    <row r="45" spans="2:8" x14ac:dyDescent="0.25">
      <c r="B45" s="4">
        <v>41548</v>
      </c>
      <c r="C45" s="5">
        <v>187.96</v>
      </c>
      <c r="D45" s="5">
        <f>+CMPP!D49</f>
        <v>42.710999999999999</v>
      </c>
      <c r="E45" s="6">
        <f t="shared" si="0"/>
        <v>4.4007398562431224</v>
      </c>
      <c r="G45" s="10"/>
      <c r="H45" s="22"/>
    </row>
    <row r="46" spans="2:8" x14ac:dyDescent="0.25">
      <c r="B46" s="4">
        <v>41579</v>
      </c>
      <c r="C46" s="5">
        <v>174.29</v>
      </c>
      <c r="D46" s="5">
        <f>+CMPP!D50</f>
        <v>42.486600000000003</v>
      </c>
      <c r="E46" s="6">
        <f t="shared" si="0"/>
        <v>4.1022345869050474</v>
      </c>
      <c r="G46" s="10"/>
      <c r="H46" s="22"/>
    </row>
    <row r="47" spans="2:8" x14ac:dyDescent="0.25">
      <c r="B47" s="4">
        <v>41609</v>
      </c>
      <c r="C47" s="5">
        <v>178.46</v>
      </c>
      <c r="D47" s="5">
        <f>+CMPP!D51</f>
        <v>42.524900000000002</v>
      </c>
      <c r="E47" s="6">
        <f t="shared" si="0"/>
        <v>4.1966001095828558</v>
      </c>
    </row>
    <row r="48" spans="2:8" x14ac:dyDescent="0.25">
      <c r="B48" s="4">
        <v>41640</v>
      </c>
      <c r="C48" s="5">
        <v>180.326277</v>
      </c>
      <c r="D48" s="5">
        <f>+CMPP!D52</f>
        <v>42.710099999999997</v>
      </c>
      <c r="E48" s="6">
        <f t="shared" si="0"/>
        <v>4.2220991521911682</v>
      </c>
    </row>
    <row r="49" spans="2:5" x14ac:dyDescent="0.25">
      <c r="B49" s="4">
        <v>41671</v>
      </c>
      <c r="C49" s="5">
        <v>191.82508000000001</v>
      </c>
      <c r="D49" s="5">
        <f>+CMPP!D53</f>
        <v>42.995100000000001</v>
      </c>
      <c r="E49" s="6">
        <f t="shared" si="0"/>
        <v>4.4615567820519084</v>
      </c>
    </row>
    <row r="50" spans="2:5" x14ac:dyDescent="0.25">
      <c r="B50" s="4">
        <v>41699</v>
      </c>
      <c r="C50" s="5">
        <v>195.445446</v>
      </c>
      <c r="D50" s="5">
        <f>+CMPP!D54</f>
        <v>43.207599999999999</v>
      </c>
      <c r="E50" s="6">
        <f t="shared" si="0"/>
        <v>4.5234043547894354</v>
      </c>
    </row>
    <row r="51" spans="2:5" x14ac:dyDescent="0.25">
      <c r="B51" s="4">
        <v>41730</v>
      </c>
      <c r="C51" s="5">
        <v>175.25840500000001</v>
      </c>
      <c r="D51" s="5">
        <f>+CMPP!D55</f>
        <v>43.209200000000003</v>
      </c>
      <c r="E51" s="6">
        <f t="shared" si="0"/>
        <v>4.0560437360562105</v>
      </c>
    </row>
    <row r="52" spans="2:5" x14ac:dyDescent="0.25">
      <c r="B52" s="4">
        <v>41760</v>
      </c>
      <c r="C52" s="5">
        <v>170.394902</v>
      </c>
      <c r="D52" s="5">
        <f>+CMPP!D56</f>
        <v>43.172400000000003</v>
      </c>
      <c r="E52" s="6">
        <f t="shared" si="0"/>
        <v>3.9468480325393074</v>
      </c>
    </row>
    <row r="53" spans="2:5" x14ac:dyDescent="0.25">
      <c r="B53" s="4">
        <v>41791</v>
      </c>
      <c r="C53" s="5">
        <v>172.263127</v>
      </c>
      <c r="D53" s="5">
        <f>+CMPP!D57</f>
        <v>43.260800000000003</v>
      </c>
      <c r="E53" s="6">
        <f t="shared" si="0"/>
        <v>3.9819681328130776</v>
      </c>
    </row>
    <row r="54" spans="2:5" x14ac:dyDescent="0.25">
      <c r="B54" s="4">
        <v>41821</v>
      </c>
      <c r="C54" s="5">
        <v>173.32316900000001</v>
      </c>
      <c r="D54" s="5">
        <f>+CMPP!D58</f>
        <v>43.479799999999997</v>
      </c>
      <c r="E54" s="6">
        <f t="shared" si="0"/>
        <v>3.9862917722712621</v>
      </c>
    </row>
    <row r="55" spans="2:5" x14ac:dyDescent="0.25">
      <c r="B55" s="4">
        <v>41852</v>
      </c>
      <c r="C55" s="5">
        <v>164.599423</v>
      </c>
      <c r="D55" s="5">
        <f>+CMPP!D59</f>
        <v>43.582069565217395</v>
      </c>
      <c r="E55" s="6">
        <f>IFERROR(+C55/D55,0)</f>
        <v>3.7767693145844978</v>
      </c>
    </row>
    <row r="56" spans="2:5" x14ac:dyDescent="0.25">
      <c r="B56" s="4">
        <v>41883</v>
      </c>
      <c r="C56" s="5">
        <v>159.94069500000001</v>
      </c>
      <c r="D56" s="5">
        <f>+CMPP!D60</f>
        <v>43.577599999999997</v>
      </c>
      <c r="E56" s="6">
        <f t="shared" si="0"/>
        <v>3.6702501973490973</v>
      </c>
    </row>
    <row r="57" spans="2:5" x14ac:dyDescent="0.25">
      <c r="B57" s="4">
        <v>41913</v>
      </c>
      <c r="C57" s="5">
        <v>162.94712699999999</v>
      </c>
      <c r="D57" s="5">
        <f>+CMPP!D61</f>
        <v>43.769799999999996</v>
      </c>
      <c r="E57" s="6">
        <f t="shared" si="0"/>
        <v>3.7228209176189977</v>
      </c>
    </row>
    <row r="58" spans="2:5" x14ac:dyDescent="0.25">
      <c r="B58" s="4">
        <v>41944</v>
      </c>
      <c r="C58" s="5">
        <v>167.208696</v>
      </c>
      <c r="D58" s="5">
        <f>+CMPP!D62</f>
        <v>43.954300000000003</v>
      </c>
      <c r="E58" s="6">
        <f t="shared" si="0"/>
        <v>3.8041487636021958</v>
      </c>
    </row>
    <row r="59" spans="2:5" x14ac:dyDescent="0.25">
      <c r="B59" s="4">
        <v>41974</v>
      </c>
      <c r="C59" s="5">
        <v>180.429767</v>
      </c>
      <c r="D59" s="5">
        <f>+CMPP!D63</f>
        <v>44.1629</v>
      </c>
      <c r="E59" s="6">
        <f t="shared" si="0"/>
        <v>4.0855506997955295</v>
      </c>
    </row>
    <row r="60" spans="2:5" x14ac:dyDescent="0.25">
      <c r="B60" s="4">
        <v>42005</v>
      </c>
      <c r="C60" s="5">
        <v>200.856899</v>
      </c>
      <c r="D60" s="5">
        <v>44.293500000000002</v>
      </c>
      <c r="E60" s="6">
        <f t="shared" si="0"/>
        <v>4.5346811383160057</v>
      </c>
    </row>
    <row r="61" spans="2:5" x14ac:dyDescent="0.25">
      <c r="B61" s="4">
        <v>42036</v>
      </c>
      <c r="C61" s="5">
        <v>201.312308</v>
      </c>
      <c r="D61" s="5">
        <v>44.709000000000003</v>
      </c>
      <c r="E61" s="6">
        <f t="shared" si="0"/>
        <v>4.5027244626361576</v>
      </c>
    </row>
    <row r="62" spans="2:5" x14ac:dyDescent="0.25">
      <c r="B62" s="4">
        <v>42064</v>
      </c>
      <c r="C62" s="5">
        <v>195.92647199999999</v>
      </c>
      <c r="D62" s="5">
        <v>44.874499999999998</v>
      </c>
      <c r="E62" s="6">
        <f t="shared" si="0"/>
        <v>4.366098162653623</v>
      </c>
    </row>
    <row r="63" spans="2:5" x14ac:dyDescent="0.25">
      <c r="B63" s="4">
        <v>42095</v>
      </c>
      <c r="C63" s="5">
        <v>187.80551500000001</v>
      </c>
      <c r="D63" s="5">
        <v>44.71909545454546</v>
      </c>
      <c r="E63" s="6">
        <f t="shared" si="0"/>
        <v>4.1996715964636211</v>
      </c>
    </row>
    <row r="64" spans="2:5" x14ac:dyDescent="0.25">
      <c r="B64" s="4">
        <v>42125</v>
      </c>
      <c r="C64" s="5">
        <v>188.80551500000001</v>
      </c>
      <c r="D64" s="5">
        <v>44.769376190476194</v>
      </c>
      <c r="E64" s="6">
        <f t="shared" si="0"/>
        <v>4.2172916190903882</v>
      </c>
    </row>
    <row r="65" spans="2:5" x14ac:dyDescent="0.25">
      <c r="B65" s="4">
        <v>42156</v>
      </c>
      <c r="C65" s="5">
        <v>185.92238699999999</v>
      </c>
      <c r="D65" s="5">
        <v>44.844700000000003</v>
      </c>
      <c r="E65" s="6">
        <f t="shared" si="0"/>
        <v>4.1459166189092578</v>
      </c>
    </row>
    <row r="66" spans="2:5" x14ac:dyDescent="0.25">
      <c r="B66" s="4">
        <v>42186</v>
      </c>
      <c r="C66" s="5">
        <v>181.73154500000001</v>
      </c>
      <c r="D66" s="5">
        <v>44.891100000000002</v>
      </c>
      <c r="E66" s="6">
        <f t="shared" si="0"/>
        <v>4.048275604741252</v>
      </c>
    </row>
    <row r="67" spans="2:5" x14ac:dyDescent="0.25">
      <c r="B67" s="4">
        <v>42217</v>
      </c>
      <c r="C67" s="5">
        <v>186.11397700000001</v>
      </c>
      <c r="D67" s="5">
        <v>45.0578</v>
      </c>
      <c r="E67" s="6">
        <f t="shared" si="0"/>
        <v>4.1305606798378971</v>
      </c>
    </row>
    <row r="68" spans="2:5" x14ac:dyDescent="0.25">
      <c r="B68" s="4">
        <v>42248</v>
      </c>
      <c r="C68" s="5">
        <v>192.765873</v>
      </c>
      <c r="D68" s="5">
        <v>45.144500000000001</v>
      </c>
      <c r="E68" s="6">
        <f t="shared" si="0"/>
        <v>4.2699747034522479</v>
      </c>
    </row>
    <row r="69" spans="2:5" x14ac:dyDescent="0.25">
      <c r="B69" s="4">
        <v>42278</v>
      </c>
      <c r="C69" s="5">
        <v>191.24057999999999</v>
      </c>
      <c r="D69" s="5">
        <v>45.226300000000002</v>
      </c>
      <c r="E69" s="6">
        <f t="shared" si="0"/>
        <v>4.2285258798530938</v>
      </c>
    </row>
    <row r="70" spans="2:5" x14ac:dyDescent="0.25">
      <c r="B70" s="4">
        <v>42309</v>
      </c>
      <c r="C70" s="5">
        <v>198.920132</v>
      </c>
      <c r="D70" s="5">
        <v>45.353099999999998</v>
      </c>
      <c r="E70" s="6">
        <f t="shared" si="0"/>
        <v>4.3860316494352096</v>
      </c>
    </row>
    <row r="71" spans="2:5" x14ac:dyDescent="0.25">
      <c r="B71" s="4">
        <v>42339</v>
      </c>
      <c r="C71" s="5">
        <v>207.50143199999999</v>
      </c>
      <c r="D71" s="5">
        <v>45.446399999999997</v>
      </c>
      <c r="E71" s="6">
        <f t="shared" si="0"/>
        <v>4.5658497042670048</v>
      </c>
    </row>
    <row r="72" spans="2:5" x14ac:dyDescent="0.25">
      <c r="B72" s="4">
        <v>42370</v>
      </c>
      <c r="C72" s="5">
        <v>162.37269499999999</v>
      </c>
      <c r="D72" s="5">
        <v>45.584499999999998</v>
      </c>
      <c r="E72" s="6">
        <f t="shared" si="0"/>
        <v>3.5620154877206067</v>
      </c>
    </row>
    <row r="73" spans="2:5" x14ac:dyDescent="0.25">
      <c r="B73" s="4">
        <v>42401</v>
      </c>
      <c r="C73" s="5">
        <v>163.42459400000001</v>
      </c>
      <c r="D73" s="5">
        <v>45.670499999999997</v>
      </c>
      <c r="E73" s="6">
        <f t="shared" si="0"/>
        <v>3.5783403728884076</v>
      </c>
    </row>
    <row r="74" spans="2:5" x14ac:dyDescent="0.25">
      <c r="B74" s="4">
        <v>42430</v>
      </c>
      <c r="C74" s="5">
        <v>160.55099300000001</v>
      </c>
      <c r="D74" s="5">
        <v>45.7712</v>
      </c>
      <c r="E74" s="6">
        <f t="shared" si="0"/>
        <v>3.5076859029258576</v>
      </c>
    </row>
    <row r="75" spans="2:5" x14ac:dyDescent="0.25">
      <c r="B75" s="4">
        <v>42461</v>
      </c>
      <c r="C75" s="5">
        <v>159.23531600000001</v>
      </c>
      <c r="D75" s="5">
        <v>45.811</v>
      </c>
      <c r="E75" s="6">
        <f t="shared" si="0"/>
        <v>3.4759187967955296</v>
      </c>
    </row>
    <row r="76" spans="2:5" x14ac:dyDescent="0.25">
      <c r="B76" s="4">
        <v>42491</v>
      </c>
      <c r="C76" s="5">
        <v>165.24108000000001</v>
      </c>
      <c r="D76" s="5">
        <v>45.857799999999997</v>
      </c>
      <c r="E76" s="6">
        <f t="shared" si="0"/>
        <v>3.6033364007867803</v>
      </c>
    </row>
    <row r="77" spans="2:5" x14ac:dyDescent="0.25">
      <c r="B77" s="4">
        <v>42522</v>
      </c>
      <c r="C77" s="5">
        <v>155.5</v>
      </c>
      <c r="D77" s="5">
        <v>45.897399999999998</v>
      </c>
      <c r="E77" s="6">
        <f t="shared" ref="E77:E80" si="1">IFERROR(+C77/D77,0)</f>
        <v>3.3879914766413783</v>
      </c>
    </row>
    <row r="78" spans="2:5" x14ac:dyDescent="0.25">
      <c r="B78" s="4">
        <v>42552</v>
      </c>
      <c r="C78" s="5">
        <v>146.97</v>
      </c>
      <c r="D78" s="5">
        <v>45.955399999999997</v>
      </c>
      <c r="E78" s="6">
        <f t="shared" si="1"/>
        <v>3.1981007672656534</v>
      </c>
    </row>
    <row r="79" spans="2:5" x14ac:dyDescent="0.25">
      <c r="B79" s="4">
        <v>42583</v>
      </c>
      <c r="C79" s="5">
        <v>152.70077800000001</v>
      </c>
      <c r="D79" s="5">
        <v>46.026138095238096</v>
      </c>
      <c r="E79" s="6">
        <f t="shared" si="1"/>
        <v>3.3176969504595166</v>
      </c>
    </row>
    <row r="80" spans="2:5" x14ac:dyDescent="0.25">
      <c r="B80" s="4">
        <v>42614</v>
      </c>
      <c r="C80" s="5">
        <v>153.34429900000001</v>
      </c>
      <c r="D80" s="5">
        <v>46.046063636363641</v>
      </c>
      <c r="E80" s="6">
        <f t="shared" si="1"/>
        <v>3.330236873470775</v>
      </c>
    </row>
    <row r="81" spans="2:6" x14ac:dyDescent="0.25">
      <c r="B81" s="4">
        <v>42644</v>
      </c>
      <c r="C81" s="5">
        <v>152.40477999999999</v>
      </c>
      <c r="D81" s="5">
        <v>46.456299999999999</v>
      </c>
      <c r="E81" s="6">
        <f t="shared" ref="E81:E84" si="2">IFERROR(+C81/D81,0)</f>
        <v>3.2806052139322328</v>
      </c>
    </row>
    <row r="82" spans="2:6" x14ac:dyDescent="0.25">
      <c r="B82" s="4">
        <v>42675</v>
      </c>
      <c r="C82" s="5">
        <v>149.62679900000001</v>
      </c>
      <c r="D82" s="5">
        <v>46.595399999999998</v>
      </c>
      <c r="E82" s="6">
        <f t="shared" si="2"/>
        <v>3.2111924996888108</v>
      </c>
    </row>
    <row r="83" spans="2:6" x14ac:dyDescent="0.25">
      <c r="B83" s="4">
        <v>42705</v>
      </c>
      <c r="C83" s="5">
        <v>152.26951199999999</v>
      </c>
      <c r="D83" s="5">
        <v>46.696100000000001</v>
      </c>
      <c r="E83" s="6">
        <f t="shared" si="2"/>
        <v>3.2608614423902638</v>
      </c>
    </row>
    <row r="84" spans="2:6" x14ac:dyDescent="0.25">
      <c r="B84" s="4">
        <v>42736</v>
      </c>
      <c r="C84" s="5">
        <v>155.41</v>
      </c>
      <c r="D84" s="5">
        <v>46.789700000000003</v>
      </c>
      <c r="E84" s="6">
        <f t="shared" si="2"/>
        <v>3.3214575002618094</v>
      </c>
    </row>
    <row r="85" spans="2:6" x14ac:dyDescent="0.25">
      <c r="B85" s="4">
        <v>42767</v>
      </c>
      <c r="C85" s="5">
        <v>151.82</v>
      </c>
      <c r="D85" s="5">
        <v>47.145499999999998</v>
      </c>
      <c r="E85" s="6">
        <f t="shared" ref="E85" si="3">IFERROR(+C85/D85,0)</f>
        <v>3.2202437136099946</v>
      </c>
    </row>
    <row r="86" spans="2:6" x14ac:dyDescent="0.25">
      <c r="B86" s="9"/>
      <c r="C86" s="10"/>
      <c r="D86" s="10"/>
      <c r="E86" s="11"/>
    </row>
    <row r="87" spans="2:6" x14ac:dyDescent="0.25">
      <c r="B87" s="8" t="s">
        <v>12</v>
      </c>
    </row>
    <row r="88" spans="2:6" x14ac:dyDescent="0.25">
      <c r="B88" s="34" t="s">
        <v>16</v>
      </c>
      <c r="C88" s="35"/>
      <c r="D88" s="35"/>
      <c r="E88" s="36"/>
    </row>
    <row r="89" spans="2:6" x14ac:dyDescent="0.25">
      <c r="B89" s="37"/>
      <c r="C89" s="38"/>
      <c r="D89" s="38"/>
      <c r="E89" s="39"/>
    </row>
    <row r="90" spans="2:6" x14ac:dyDescent="0.25">
      <c r="E90" s="26" t="s">
        <v>22</v>
      </c>
      <c r="F90" s="27"/>
    </row>
    <row r="91" spans="2:6" x14ac:dyDescent="0.25">
      <c r="E91" s="26" t="s">
        <v>19</v>
      </c>
      <c r="F91" s="27"/>
    </row>
    <row r="92" spans="2:6" x14ac:dyDescent="0.25">
      <c r="E92" s="26" t="s">
        <v>20</v>
      </c>
      <c r="F92" s="26" t="s">
        <v>23</v>
      </c>
    </row>
    <row r="93" spans="2:6" x14ac:dyDescent="0.25">
      <c r="E93" s="27"/>
      <c r="F93" s="26" t="s">
        <v>21</v>
      </c>
    </row>
  </sheetData>
  <mergeCells count="8">
    <mergeCell ref="B88:E89"/>
    <mergeCell ref="B6:E6"/>
    <mergeCell ref="B7:E7"/>
    <mergeCell ref="B8:E8"/>
    <mergeCell ref="B10:B11"/>
    <mergeCell ref="C10:C11"/>
    <mergeCell ref="D10:D11"/>
    <mergeCell ref="E10:E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CMGs Energía</vt:lpstr>
      <vt:lpstr>CMPP</vt:lpstr>
      <vt:lpstr>DC</vt:lpstr>
      <vt:lpstr>CMETo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Arias</dc:creator>
  <cp:lastModifiedBy>Ricardo Salazar</cp:lastModifiedBy>
  <cp:lastPrinted>2013-02-18T12:10:21Z</cp:lastPrinted>
  <dcterms:created xsi:type="dcterms:W3CDTF">2012-06-11T17:14:50Z</dcterms:created>
  <dcterms:modified xsi:type="dcterms:W3CDTF">2017-04-04T16:07:04Z</dcterms:modified>
</cp:coreProperties>
</file>